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F:\##桌面##\2021-2022学年研究生奖学金评定\"/>
    </mc:Choice>
  </mc:AlternateContent>
  <xr:revisionPtr revIDLastSave="0" documentId="13_ncr:1_{517719D7-FE55-4CF1-AFC6-F0C600CF11DD}" xr6:coauthVersionLast="47" xr6:coauthVersionMax="47" xr10:uidLastSave="{00000000-0000-0000-0000-000000000000}"/>
  <bookViews>
    <workbookView xWindow="1500" yWindow="-120" windowWidth="37020" windowHeight="21840" xr2:uid="{00000000-000D-0000-FFFF-FFFF00000000}"/>
  </bookViews>
  <sheets>
    <sheet name="2020级博士" sheetId="10" r:id="rId1"/>
    <sheet name="2021级博士" sheetId="12" r:id="rId2"/>
    <sheet name="2020级硕士" sheetId="7" r:id="rId3"/>
    <sheet name="2021级硕士" sheetId="13" r:id="rId4"/>
    <sheet name="2022级硕士" sheetId="14" r:id="rId5"/>
    <sheet name="2022年实际下拨金额" sheetId="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3" l="1"/>
  <c r="H8" i="3"/>
  <c r="H12" i="3"/>
  <c r="H14" i="3"/>
  <c r="H15" i="3"/>
  <c r="H16" i="3"/>
  <c r="H17" i="3"/>
  <c r="H18" i="3"/>
  <c r="H19" i="3"/>
  <c r="H26" i="3"/>
  <c r="H27" i="3"/>
  <c r="H28" i="3"/>
  <c r="K22" i="13"/>
  <c r="K20" i="13"/>
  <c r="K19" i="13"/>
  <c r="L5" i="14"/>
  <c r="G5" i="3" s="1"/>
  <c r="H5" i="3" s="1"/>
  <c r="L6" i="14"/>
  <c r="G6" i="3" s="1"/>
  <c r="H6" i="3" s="1"/>
  <c r="L13" i="14"/>
  <c r="G13" i="3" s="1"/>
  <c r="L16" i="14"/>
  <c r="G16" i="3" s="1"/>
  <c r="L18" i="14"/>
  <c r="G18" i="3" s="1"/>
  <c r="L19" i="14"/>
  <c r="G19" i="3" s="1"/>
  <c r="L20" i="14"/>
  <c r="G20" i="3" s="1"/>
  <c r="L21" i="14"/>
  <c r="G21" i="3" s="1"/>
  <c r="H21" i="3" s="1"/>
  <c r="L22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F29" i="14"/>
  <c r="J29" i="14"/>
  <c r="K29" i="14" s="1"/>
  <c r="H29" i="14"/>
  <c r="D29" i="14"/>
  <c r="K19" i="14"/>
  <c r="K20" i="14"/>
  <c r="K22" i="14"/>
  <c r="K25" i="14"/>
  <c r="I5" i="14"/>
  <c r="I6" i="14"/>
  <c r="I7" i="14"/>
  <c r="I8" i="14"/>
  <c r="I9" i="14"/>
  <c r="I10" i="14"/>
  <c r="I11" i="14"/>
  <c r="I12" i="14"/>
  <c r="I13" i="14"/>
  <c r="I14" i="14"/>
  <c r="L14" i="14" s="1"/>
  <c r="G14" i="3" s="1"/>
  <c r="I15" i="14"/>
  <c r="L15" i="14" s="1"/>
  <c r="G15" i="3" s="1"/>
  <c r="I16" i="14"/>
  <c r="I17" i="14"/>
  <c r="L17" i="14" s="1"/>
  <c r="G17" i="3" s="1"/>
  <c r="I18" i="14"/>
  <c r="I19" i="14"/>
  <c r="I20" i="14"/>
  <c r="I21" i="14"/>
  <c r="I22" i="14"/>
  <c r="I23" i="14"/>
  <c r="I24" i="14"/>
  <c r="I25" i="14"/>
  <c r="I26" i="14"/>
  <c r="I27" i="14"/>
  <c r="I28" i="14"/>
  <c r="E5" i="14"/>
  <c r="E6" i="14"/>
  <c r="E7" i="14"/>
  <c r="L7" i="14" s="1"/>
  <c r="G7" i="3" s="1"/>
  <c r="E8" i="14"/>
  <c r="L8" i="14" s="1"/>
  <c r="G8" i="3" s="1"/>
  <c r="E9" i="14"/>
  <c r="L9" i="14" s="1"/>
  <c r="G9" i="3" s="1"/>
  <c r="H9" i="3" s="1"/>
  <c r="E10" i="14"/>
  <c r="L10" i="14" s="1"/>
  <c r="G10" i="3" s="1"/>
  <c r="H10" i="3" s="1"/>
  <c r="E11" i="14"/>
  <c r="L11" i="14" s="1"/>
  <c r="G11" i="3" s="1"/>
  <c r="H11" i="3" s="1"/>
  <c r="E12" i="14"/>
  <c r="L12" i="14" s="1"/>
  <c r="G12" i="3" s="1"/>
  <c r="E13" i="14"/>
  <c r="E14" i="14"/>
  <c r="E15" i="14"/>
  <c r="E16" i="14"/>
  <c r="E17" i="14"/>
  <c r="E18" i="14"/>
  <c r="E19" i="14"/>
  <c r="E20" i="14"/>
  <c r="E21" i="14"/>
  <c r="E22" i="14"/>
  <c r="E23" i="14"/>
  <c r="L23" i="14" s="1"/>
  <c r="G23" i="3" s="1"/>
  <c r="H23" i="3" s="1"/>
  <c r="E24" i="14"/>
  <c r="L24" i="14" s="1"/>
  <c r="G24" i="3" s="1"/>
  <c r="H24" i="3" s="1"/>
  <c r="E25" i="14"/>
  <c r="L25" i="14" s="1"/>
  <c r="G25" i="3" s="1"/>
  <c r="E26" i="14"/>
  <c r="L26" i="14" s="1"/>
  <c r="G26" i="3" s="1"/>
  <c r="E27" i="14"/>
  <c r="L27" i="14" s="1"/>
  <c r="G27" i="3" s="1"/>
  <c r="E28" i="14"/>
  <c r="L28" i="14" s="1"/>
  <c r="G28" i="3" s="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4" i="12"/>
  <c r="D28" i="12" s="1"/>
  <c r="D4" i="10"/>
  <c r="D28" i="10" s="1"/>
  <c r="D28" i="7"/>
  <c r="F28" i="7"/>
  <c r="H28" i="7"/>
  <c r="J28" i="7"/>
  <c r="D28" i="13"/>
  <c r="J28" i="13"/>
  <c r="C28" i="13"/>
  <c r="C28" i="7"/>
  <c r="H28" i="13"/>
  <c r="F28" i="13"/>
  <c r="G22" i="3"/>
  <c r="I4" i="14"/>
  <c r="I29" i="14" s="1"/>
  <c r="G4" i="14"/>
  <c r="G29" i="14" s="1"/>
  <c r="E4" i="14"/>
  <c r="L4" i="14" s="1"/>
  <c r="G4" i="3" s="1"/>
  <c r="C28" i="12"/>
  <c r="C28" i="10"/>
  <c r="I6" i="12"/>
  <c r="I11" i="12"/>
  <c r="I28" i="12" s="1"/>
  <c r="J11" i="12"/>
  <c r="K11" i="12" s="1"/>
  <c r="D11" i="3" s="1"/>
  <c r="I12" i="12"/>
  <c r="J12" i="12" s="1"/>
  <c r="I16" i="12"/>
  <c r="J16" i="12"/>
  <c r="I17" i="12"/>
  <c r="I23" i="12"/>
  <c r="G6" i="12"/>
  <c r="G11" i="12"/>
  <c r="G28" i="12" s="1"/>
  <c r="H11" i="12"/>
  <c r="G16" i="12"/>
  <c r="H16" i="12" s="1"/>
  <c r="G17" i="12"/>
  <c r="H17" i="12"/>
  <c r="G23" i="12"/>
  <c r="H23" i="12"/>
  <c r="K23" i="12" s="1"/>
  <c r="D23" i="3" s="1"/>
  <c r="E6" i="12"/>
  <c r="F6" i="12" s="1"/>
  <c r="K6" i="12" s="1"/>
  <c r="D6" i="3" s="1"/>
  <c r="E11" i="12"/>
  <c r="E16" i="12"/>
  <c r="F16" i="12" s="1"/>
  <c r="K16" i="12" s="1"/>
  <c r="D16" i="3" s="1"/>
  <c r="E17" i="12"/>
  <c r="F17" i="12" s="1"/>
  <c r="K17" i="12" s="1"/>
  <c r="D17" i="3" s="1"/>
  <c r="E23" i="12"/>
  <c r="F23" i="12"/>
  <c r="E26" i="12"/>
  <c r="F26" i="12"/>
  <c r="K26" i="12"/>
  <c r="D26" i="3"/>
  <c r="E27" i="12"/>
  <c r="F27" i="12" s="1"/>
  <c r="K27" i="12" s="1"/>
  <c r="D27" i="3" s="1"/>
  <c r="I6" i="10"/>
  <c r="J6" i="10" s="1"/>
  <c r="I11" i="10"/>
  <c r="J11" i="10"/>
  <c r="I12" i="10"/>
  <c r="I28" i="10" s="1"/>
  <c r="I16" i="10"/>
  <c r="J16" i="10" s="1"/>
  <c r="I17" i="10"/>
  <c r="J17" i="10" s="1"/>
  <c r="I19" i="10"/>
  <c r="J19" i="10"/>
  <c r="I23" i="10"/>
  <c r="J4" i="10"/>
  <c r="G6" i="10"/>
  <c r="H6" i="10" s="1"/>
  <c r="G8" i="10"/>
  <c r="H8" i="10" s="1"/>
  <c r="G11" i="10"/>
  <c r="G12" i="10"/>
  <c r="G14" i="10"/>
  <c r="G16" i="10"/>
  <c r="H16" i="10"/>
  <c r="G17" i="10"/>
  <c r="G19" i="10"/>
  <c r="H19" i="10"/>
  <c r="G23" i="10"/>
  <c r="H4" i="10"/>
  <c r="E6" i="10"/>
  <c r="F6" i="10" s="1"/>
  <c r="K6" i="10" s="1"/>
  <c r="C6" i="3" s="1"/>
  <c r="E8" i="10"/>
  <c r="F8" i="10" s="1"/>
  <c r="K8" i="10" s="1"/>
  <c r="C8" i="3" s="1"/>
  <c r="E11" i="10"/>
  <c r="F11" i="10"/>
  <c r="K11" i="10"/>
  <c r="C11" i="3" s="1"/>
  <c r="E12" i="10"/>
  <c r="F12" i="10"/>
  <c r="E14" i="10"/>
  <c r="E16" i="10"/>
  <c r="E17" i="10"/>
  <c r="E19" i="10"/>
  <c r="F19" i="10" s="1"/>
  <c r="K19" i="10" s="1"/>
  <c r="C19" i="3" s="1"/>
  <c r="E23" i="10"/>
  <c r="F23" i="10" s="1"/>
  <c r="K23" i="10" s="1"/>
  <c r="C23" i="3" s="1"/>
  <c r="E4" i="10"/>
  <c r="E28" i="10" s="1"/>
  <c r="F4" i="10"/>
  <c r="I27" i="13"/>
  <c r="G27" i="13"/>
  <c r="E27" i="13"/>
  <c r="L27" i="13"/>
  <c r="F27" i="3" s="1"/>
  <c r="I26" i="13"/>
  <c r="G26" i="13"/>
  <c r="E26" i="13"/>
  <c r="L26" i="13" s="1"/>
  <c r="F26" i="3" s="1"/>
  <c r="I25" i="13"/>
  <c r="G25" i="13"/>
  <c r="E25" i="13"/>
  <c r="L25" i="13"/>
  <c r="F25" i="3" s="1"/>
  <c r="I24" i="13"/>
  <c r="G24" i="13"/>
  <c r="E24" i="13"/>
  <c r="I23" i="13"/>
  <c r="G23" i="13"/>
  <c r="L23" i="13" s="1"/>
  <c r="F23" i="3" s="1"/>
  <c r="E23" i="13"/>
  <c r="I22" i="13"/>
  <c r="G22" i="13"/>
  <c r="E22" i="13"/>
  <c r="I21" i="13"/>
  <c r="G21" i="13"/>
  <c r="E21" i="13"/>
  <c r="L21" i="13"/>
  <c r="F21" i="3"/>
  <c r="I20" i="13"/>
  <c r="L20" i="13" s="1"/>
  <c r="F20" i="3" s="1"/>
  <c r="G20" i="13"/>
  <c r="E20" i="13"/>
  <c r="I19" i="13"/>
  <c r="G19" i="13"/>
  <c r="L19" i="13" s="1"/>
  <c r="F19" i="3" s="1"/>
  <c r="E19" i="13"/>
  <c r="I18" i="13"/>
  <c r="G18" i="13"/>
  <c r="E18" i="13"/>
  <c r="L18" i="13" s="1"/>
  <c r="F18" i="3" s="1"/>
  <c r="I17" i="13"/>
  <c r="G17" i="13"/>
  <c r="E17" i="13"/>
  <c r="L17" i="13" s="1"/>
  <c r="F17" i="3" s="1"/>
  <c r="I16" i="13"/>
  <c r="G16" i="13"/>
  <c r="E16" i="13"/>
  <c r="L16" i="13"/>
  <c r="F16" i="3"/>
  <c r="I15" i="13"/>
  <c r="G15" i="13"/>
  <c r="E15" i="13"/>
  <c r="L15" i="13" s="1"/>
  <c r="F15" i="3" s="1"/>
  <c r="I14" i="13"/>
  <c r="G14" i="13"/>
  <c r="E14" i="13"/>
  <c r="L14" i="13" s="1"/>
  <c r="F14" i="3" s="1"/>
  <c r="I13" i="13"/>
  <c r="G13" i="13"/>
  <c r="E13" i="13"/>
  <c r="L13" i="13" s="1"/>
  <c r="F13" i="3" s="1"/>
  <c r="I12" i="13"/>
  <c r="G12" i="13"/>
  <c r="E12" i="13"/>
  <c r="L12" i="13" s="1"/>
  <c r="F12" i="3" s="1"/>
  <c r="I11" i="13"/>
  <c r="G11" i="13"/>
  <c r="E11" i="13"/>
  <c r="L11" i="13" s="1"/>
  <c r="F11" i="3" s="1"/>
  <c r="I10" i="13"/>
  <c r="L10" i="13" s="1"/>
  <c r="F10" i="3" s="1"/>
  <c r="G10" i="13"/>
  <c r="E10" i="13"/>
  <c r="I9" i="13"/>
  <c r="G9" i="13"/>
  <c r="E9" i="13"/>
  <c r="I8" i="13"/>
  <c r="G8" i="13"/>
  <c r="E8" i="13"/>
  <c r="I7" i="13"/>
  <c r="G7" i="13"/>
  <c r="L7" i="13" s="1"/>
  <c r="F7" i="3" s="1"/>
  <c r="E7" i="13"/>
  <c r="I6" i="13"/>
  <c r="G6" i="13"/>
  <c r="E6" i="13"/>
  <c r="L6" i="13" s="1"/>
  <c r="F6" i="3" s="1"/>
  <c r="I5" i="13"/>
  <c r="G5" i="13"/>
  <c r="E5" i="13"/>
  <c r="I4" i="13"/>
  <c r="G4" i="13"/>
  <c r="L4" i="13" s="1"/>
  <c r="F4" i="3" s="1"/>
  <c r="E4" i="13"/>
  <c r="J27" i="12"/>
  <c r="H27" i="12"/>
  <c r="J26" i="12"/>
  <c r="H26" i="12"/>
  <c r="J25" i="12"/>
  <c r="H25" i="12"/>
  <c r="F25" i="12"/>
  <c r="K25" i="12"/>
  <c r="D25" i="3"/>
  <c r="J24" i="12"/>
  <c r="H24" i="12"/>
  <c r="F24" i="12"/>
  <c r="K24" i="12" s="1"/>
  <c r="D24" i="3" s="1"/>
  <c r="J23" i="12"/>
  <c r="J22" i="12"/>
  <c r="H22" i="12"/>
  <c r="F22" i="12"/>
  <c r="J21" i="12"/>
  <c r="H21" i="12"/>
  <c r="F21" i="12"/>
  <c r="J20" i="12"/>
  <c r="H20" i="12"/>
  <c r="F20" i="12"/>
  <c r="J19" i="12"/>
  <c r="H19" i="12"/>
  <c r="F19" i="12"/>
  <c r="K19" i="12" s="1"/>
  <c r="D19" i="3" s="1"/>
  <c r="J18" i="12"/>
  <c r="H18" i="12"/>
  <c r="F18" i="12"/>
  <c r="K18" i="12" s="1"/>
  <c r="D18" i="3" s="1"/>
  <c r="J17" i="12"/>
  <c r="J15" i="12"/>
  <c r="H15" i="12"/>
  <c r="F15" i="12"/>
  <c r="K15" i="12" s="1"/>
  <c r="D15" i="3" s="1"/>
  <c r="J14" i="12"/>
  <c r="H14" i="12"/>
  <c r="F14" i="12"/>
  <c r="K14" i="12" s="1"/>
  <c r="D14" i="3" s="1"/>
  <c r="J13" i="12"/>
  <c r="H13" i="12"/>
  <c r="F13" i="12"/>
  <c r="K13" i="12" s="1"/>
  <c r="D13" i="3" s="1"/>
  <c r="H12" i="12"/>
  <c r="K12" i="12" s="1"/>
  <c r="D12" i="3" s="1"/>
  <c r="F12" i="12"/>
  <c r="F11" i="12"/>
  <c r="J10" i="12"/>
  <c r="H10" i="12"/>
  <c r="F10" i="12"/>
  <c r="J9" i="12"/>
  <c r="H9" i="12"/>
  <c r="F9" i="12"/>
  <c r="J8" i="12"/>
  <c r="H8" i="12"/>
  <c r="F8" i="12"/>
  <c r="J7" i="12"/>
  <c r="H7" i="12"/>
  <c r="F7" i="12"/>
  <c r="J6" i="12"/>
  <c r="H6" i="12"/>
  <c r="J4" i="12"/>
  <c r="H4" i="12"/>
  <c r="F4" i="12"/>
  <c r="K22" i="7"/>
  <c r="K20" i="7"/>
  <c r="I9" i="7"/>
  <c r="I5" i="7"/>
  <c r="I6" i="7"/>
  <c r="I7" i="7"/>
  <c r="I8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G5" i="7"/>
  <c r="L5" i="7" s="1"/>
  <c r="E5" i="3" s="1"/>
  <c r="G6" i="7"/>
  <c r="L6" i="7" s="1"/>
  <c r="E6" i="3" s="1"/>
  <c r="G7" i="7"/>
  <c r="G8" i="7"/>
  <c r="L8" i="7" s="1"/>
  <c r="E8" i="3" s="1"/>
  <c r="G9" i="7"/>
  <c r="G10" i="7"/>
  <c r="G11" i="7"/>
  <c r="G12" i="7"/>
  <c r="G13" i="7"/>
  <c r="G14" i="7"/>
  <c r="G15" i="7"/>
  <c r="G16" i="7"/>
  <c r="G17" i="7"/>
  <c r="L17" i="7" s="1"/>
  <c r="E17" i="3" s="1"/>
  <c r="G18" i="7"/>
  <c r="L18" i="7" s="1"/>
  <c r="E18" i="3" s="1"/>
  <c r="G19" i="7"/>
  <c r="G20" i="7"/>
  <c r="G21" i="7"/>
  <c r="L21" i="7" s="1"/>
  <c r="E21" i="3" s="1"/>
  <c r="G22" i="7"/>
  <c r="G23" i="7"/>
  <c r="G24" i="7"/>
  <c r="L24" i="7" s="1"/>
  <c r="E24" i="3" s="1"/>
  <c r="G25" i="7"/>
  <c r="G26" i="7"/>
  <c r="G27" i="7"/>
  <c r="E5" i="7"/>
  <c r="E6" i="7"/>
  <c r="E7" i="7"/>
  <c r="L7" i="7" s="1"/>
  <c r="E7" i="3" s="1"/>
  <c r="E8" i="7"/>
  <c r="E9" i="7"/>
  <c r="L9" i="7" s="1"/>
  <c r="E9" i="3" s="1"/>
  <c r="E10" i="7"/>
  <c r="L10" i="7" s="1"/>
  <c r="E10" i="3" s="1"/>
  <c r="E11" i="7"/>
  <c r="E12" i="7"/>
  <c r="L12" i="7" s="1"/>
  <c r="E12" i="3" s="1"/>
  <c r="E13" i="7"/>
  <c r="E14" i="7"/>
  <c r="L14" i="7" s="1"/>
  <c r="E14" i="3" s="1"/>
  <c r="E15" i="7"/>
  <c r="L15" i="7" s="1"/>
  <c r="E15" i="3" s="1"/>
  <c r="E16" i="7"/>
  <c r="E17" i="7"/>
  <c r="E18" i="7"/>
  <c r="E19" i="7"/>
  <c r="E20" i="7"/>
  <c r="E21" i="7"/>
  <c r="E22" i="7"/>
  <c r="L22" i="7" s="1"/>
  <c r="E22" i="3" s="1"/>
  <c r="E23" i="7"/>
  <c r="L23" i="7" s="1"/>
  <c r="E23" i="3" s="1"/>
  <c r="E24" i="7"/>
  <c r="E25" i="7"/>
  <c r="L25" i="7" s="1"/>
  <c r="E25" i="3" s="1"/>
  <c r="H25" i="3" s="1"/>
  <c r="E26" i="7"/>
  <c r="L26" i="7" s="1"/>
  <c r="E26" i="3" s="1"/>
  <c r="E27" i="7"/>
  <c r="L27" i="7" s="1"/>
  <c r="E27" i="3" s="1"/>
  <c r="I4" i="7"/>
  <c r="G4" i="7"/>
  <c r="J10" i="10"/>
  <c r="J7" i="10"/>
  <c r="J9" i="10"/>
  <c r="J13" i="10"/>
  <c r="J14" i="10"/>
  <c r="J15" i="10"/>
  <c r="J18" i="10"/>
  <c r="J20" i="10"/>
  <c r="J21" i="10"/>
  <c r="J22" i="10"/>
  <c r="J23" i="10"/>
  <c r="J24" i="10"/>
  <c r="J25" i="10"/>
  <c r="J26" i="10"/>
  <c r="J27" i="10"/>
  <c r="F7" i="10"/>
  <c r="F18" i="10"/>
  <c r="F20" i="10"/>
  <c r="F9" i="10"/>
  <c r="K9" i="10" s="1"/>
  <c r="C9" i="3" s="1"/>
  <c r="F10" i="10"/>
  <c r="K10" i="10" s="1"/>
  <c r="C10" i="3" s="1"/>
  <c r="F13" i="10"/>
  <c r="K13" i="10" s="1"/>
  <c r="C13" i="3" s="1"/>
  <c r="F14" i="10"/>
  <c r="K14" i="10" s="1"/>
  <c r="C14" i="3" s="1"/>
  <c r="F15" i="10"/>
  <c r="K15" i="10" s="1"/>
  <c r="C15" i="3" s="1"/>
  <c r="F16" i="10"/>
  <c r="K16" i="10" s="1"/>
  <c r="C16" i="3" s="1"/>
  <c r="F17" i="10"/>
  <c r="K17" i="10" s="1"/>
  <c r="C17" i="3" s="1"/>
  <c r="F21" i="10"/>
  <c r="K21" i="10" s="1"/>
  <c r="C21" i="3" s="1"/>
  <c r="F22" i="10"/>
  <c r="F24" i="10"/>
  <c r="K24" i="10" s="1"/>
  <c r="C24" i="3" s="1"/>
  <c r="F25" i="10"/>
  <c r="K25" i="10" s="1"/>
  <c r="C25" i="3" s="1"/>
  <c r="F26" i="10"/>
  <c r="F27" i="10"/>
  <c r="K27" i="10" s="1"/>
  <c r="C27" i="3" s="1"/>
  <c r="H7" i="10"/>
  <c r="K7" i="10" s="1"/>
  <c r="C7" i="3" s="1"/>
  <c r="H9" i="10"/>
  <c r="H10" i="10"/>
  <c r="H12" i="10"/>
  <c r="H13" i="10"/>
  <c r="H14" i="10"/>
  <c r="H15" i="10"/>
  <c r="H17" i="10"/>
  <c r="H18" i="10"/>
  <c r="H20" i="10"/>
  <c r="H21" i="10"/>
  <c r="H22" i="10"/>
  <c r="K22" i="10" s="1"/>
  <c r="C22" i="3" s="1"/>
  <c r="H23" i="10"/>
  <c r="H24" i="10"/>
  <c r="H25" i="10"/>
  <c r="H26" i="10"/>
  <c r="H27" i="10"/>
  <c r="E4" i="7"/>
  <c r="H5" i="10"/>
  <c r="F5" i="10"/>
  <c r="J5" i="10"/>
  <c r="K28" i="7"/>
  <c r="K28" i="13"/>
  <c r="L24" i="13"/>
  <c r="F24" i="3"/>
  <c r="L8" i="13"/>
  <c r="F8" i="3"/>
  <c r="L9" i="13"/>
  <c r="F9" i="3"/>
  <c r="L16" i="7"/>
  <c r="E16" i="3"/>
  <c r="L11" i="7"/>
  <c r="E11" i="3"/>
  <c r="L19" i="7"/>
  <c r="E19" i="3"/>
  <c r="H11" i="10"/>
  <c r="K4" i="12"/>
  <c r="F5" i="12"/>
  <c r="K5" i="12" s="1"/>
  <c r="D5" i="3" s="1"/>
  <c r="H5" i="12"/>
  <c r="H28" i="12" s="1"/>
  <c r="J5" i="12"/>
  <c r="J28" i="12" s="1"/>
  <c r="J8" i="10"/>
  <c r="K26" i="10"/>
  <c r="C26" i="3" s="1"/>
  <c r="K21" i="12"/>
  <c r="D21" i="3"/>
  <c r="K22" i="12"/>
  <c r="D22" i="3"/>
  <c r="K20" i="12"/>
  <c r="D20" i="3" s="1"/>
  <c r="K10" i="12"/>
  <c r="D10" i="3"/>
  <c r="K9" i="12"/>
  <c r="D9" i="3" s="1"/>
  <c r="K8" i="12"/>
  <c r="D8" i="3"/>
  <c r="K7" i="12"/>
  <c r="D7" i="3"/>
  <c r="K4" i="10"/>
  <c r="C4" i="3" s="1"/>
  <c r="K20" i="10"/>
  <c r="C20" i="3" s="1"/>
  <c r="K18" i="10"/>
  <c r="C18" i="3"/>
  <c r="K5" i="10"/>
  <c r="C5" i="3"/>
  <c r="L20" i="7" l="1"/>
  <c r="E20" i="3" s="1"/>
  <c r="H20" i="3" s="1"/>
  <c r="L22" i="13"/>
  <c r="F22" i="3" s="1"/>
  <c r="H22" i="3"/>
  <c r="G28" i="13"/>
  <c r="I28" i="13"/>
  <c r="I28" i="7"/>
  <c r="L13" i="7"/>
  <c r="E13" i="3" s="1"/>
  <c r="H13" i="3" s="1"/>
  <c r="G28" i="7"/>
  <c r="E28" i="7"/>
  <c r="F28" i="10"/>
  <c r="H28" i="10"/>
  <c r="K28" i="12"/>
  <c r="G29" i="3"/>
  <c r="E28" i="13"/>
  <c r="G28" i="10"/>
  <c r="L28" i="13"/>
  <c r="L4" i="7"/>
  <c r="D4" i="3"/>
  <c r="D29" i="3" s="1"/>
  <c r="E28" i="12"/>
  <c r="J12" i="10"/>
  <c r="J28" i="10" s="1"/>
  <c r="F28" i="12"/>
  <c r="L5" i="13"/>
  <c r="F5" i="3" s="1"/>
  <c r="F29" i="3" s="1"/>
  <c r="E29" i="14"/>
  <c r="L29" i="14" s="1"/>
  <c r="L28" i="7" l="1"/>
  <c r="E4" i="3"/>
  <c r="E29" i="3" s="1"/>
  <c r="H4" i="3"/>
  <c r="H29" i="3" s="1"/>
  <c r="K12" i="10"/>
  <c r="C12" i="3" l="1"/>
  <c r="K28" i="10"/>
  <c r="C29" i="3" l="1"/>
</calcChain>
</file>

<file path=xl/sharedStrings.xml><?xml version="1.0" encoding="utf-8"?>
<sst xmlns="http://schemas.openxmlformats.org/spreadsheetml/2006/main" count="243" uniqueCount="67">
  <si>
    <t>序号</t>
  </si>
  <si>
    <t>研究生培养单位</t>
  </si>
  <si>
    <t>心理学院</t>
  </si>
  <si>
    <t>经济学院</t>
  </si>
  <si>
    <t>法学院</t>
  </si>
  <si>
    <t>马克思主义学院</t>
  </si>
  <si>
    <t>文学院</t>
  </si>
  <si>
    <t>外国语学院</t>
  </si>
  <si>
    <t>传播学院</t>
  </si>
  <si>
    <t>社会历史学院</t>
  </si>
  <si>
    <t>体育科学学院</t>
  </si>
  <si>
    <t>音乐学院</t>
  </si>
  <si>
    <t>美术学院</t>
  </si>
  <si>
    <t>物理与能源学院</t>
  </si>
  <si>
    <t>光电与信息工程学院</t>
  </si>
  <si>
    <t>化学与材料学院</t>
  </si>
  <si>
    <t>地理科学学院</t>
  </si>
  <si>
    <t>生命科学学院</t>
  </si>
  <si>
    <t>海外教育学院</t>
  </si>
  <si>
    <t>总计</t>
  </si>
  <si>
    <t>基数</t>
  </si>
  <si>
    <t>金额</t>
  </si>
  <si>
    <t>二年级博士生数</t>
    <phoneticPr fontId="4" type="noConversion"/>
  </si>
  <si>
    <t>二年级硕士生数</t>
    <phoneticPr fontId="3" type="noConversion"/>
  </si>
  <si>
    <t>数学与统计学院</t>
  </si>
  <si>
    <t>计算机与网络空间安全学院</t>
  </si>
  <si>
    <t>中共福建省委党校</t>
  </si>
  <si>
    <t>金额</t>
    <phoneticPr fontId="3" type="noConversion"/>
  </si>
  <si>
    <t>二年级博士预算总额(元）</t>
    <phoneticPr fontId="4" type="noConversion"/>
  </si>
  <si>
    <t>二年级硕士预算总额(元）</t>
    <phoneticPr fontId="3" type="noConversion"/>
  </si>
  <si>
    <t>2020级博士预算金额</t>
    <phoneticPr fontId="3" type="noConversion"/>
  </si>
  <si>
    <t>2020级硕士预算金额</t>
    <phoneticPr fontId="3" type="noConversion"/>
  </si>
  <si>
    <t>2021级硕士预算金额</t>
    <phoneticPr fontId="3" type="noConversion"/>
  </si>
  <si>
    <t>2021年实际划拨金额</t>
    <phoneticPr fontId="3" type="noConversion"/>
  </si>
  <si>
    <t>海西联培（2200/人）</t>
    <phoneticPr fontId="3" type="noConversion"/>
  </si>
  <si>
    <t>备注：2020级博士研究生人数少于4人（含4人）的学院可根据《福建师范大学全日制研究生学业奖学金实施办法（修订）》（闽师研〔2019〕23号）规定，结合学院具体情况进行适当的动态调整，评选的博士研究生学业奖学金总人数不超过40%。</t>
    <phoneticPr fontId="4" type="noConversion"/>
  </si>
  <si>
    <t>博士一等（10%）（15000元/生·年）</t>
    <phoneticPr fontId="3" type="noConversion"/>
  </si>
  <si>
    <t>博士二等（10%）（10000元/生·年）</t>
    <phoneticPr fontId="3" type="noConversion"/>
  </si>
  <si>
    <t>博士三等（20%）（6000元/生·年）</t>
    <phoneticPr fontId="3" type="noConversion"/>
  </si>
  <si>
    <t>硕士一等（10%）（10000元/生·年）</t>
    <phoneticPr fontId="3" type="noConversion"/>
  </si>
  <si>
    <t>硕士二等（10%）（6000元/生·年）</t>
    <phoneticPr fontId="3" type="noConversion"/>
  </si>
  <si>
    <t>硕士三等（20%）（3000元/生·年）</t>
    <phoneticPr fontId="3" type="noConversion"/>
  </si>
  <si>
    <t>教师教育学院</t>
    <phoneticPr fontId="4" type="noConversion"/>
  </si>
  <si>
    <t>文化旅游与公共管理学院</t>
    <phoneticPr fontId="4" type="noConversion"/>
  </si>
  <si>
    <t>环境与资源学院</t>
    <phoneticPr fontId="4" type="noConversion"/>
  </si>
  <si>
    <t>三年级博士生数</t>
    <phoneticPr fontId="4" type="noConversion"/>
  </si>
  <si>
    <t xml:space="preserve">  附件1（1）：2022年研究生学业奖学金分配表（2020级博士研究生人数≤4人的实行动态管理）</t>
    <phoneticPr fontId="4" type="noConversion"/>
  </si>
  <si>
    <t xml:space="preserve">  附件1（2）：2022年研究生学业奖学金分配表（2021级博士研究生人数≤4人的实行动态管理）</t>
    <phoneticPr fontId="4" type="noConversion"/>
  </si>
  <si>
    <t xml:space="preserve">  附件1（3）：2022年研究生学业奖学金分配表（2020级硕士）</t>
    <phoneticPr fontId="3" type="noConversion"/>
  </si>
  <si>
    <t xml:space="preserve">  附件1（4）：2022年研究生学业奖学金分配表（2021级硕士）</t>
    <phoneticPr fontId="3" type="noConversion"/>
  </si>
  <si>
    <t xml:space="preserve">         附件1（6）：2022年研究生奖学金分配表（合计）</t>
    <phoneticPr fontId="3" type="noConversion"/>
  </si>
  <si>
    <t>2021级博士预算金额</t>
    <phoneticPr fontId="3" type="noConversion"/>
  </si>
  <si>
    <t>2022级硕士预算金额</t>
    <phoneticPr fontId="3" type="noConversion"/>
  </si>
  <si>
    <t>一年级硕士生数</t>
    <phoneticPr fontId="15" type="noConversion"/>
  </si>
  <si>
    <t>硕士一等（8000/人）</t>
    <phoneticPr fontId="15" type="noConversion"/>
  </si>
  <si>
    <t>硕士二等                  （6000/人）</t>
    <phoneticPr fontId="15" type="noConversion"/>
  </si>
  <si>
    <t>海西联培（2200/人）</t>
    <phoneticPr fontId="15" type="noConversion"/>
  </si>
  <si>
    <t>一年级硕士预算总额(元）</t>
    <phoneticPr fontId="15" type="noConversion"/>
  </si>
  <si>
    <t>推免生</t>
    <phoneticPr fontId="15" type="noConversion"/>
  </si>
  <si>
    <t>双一流</t>
    <phoneticPr fontId="15" type="noConversion"/>
  </si>
  <si>
    <t>金额</t>
    <phoneticPr fontId="15" type="noConversion"/>
  </si>
  <si>
    <t xml:space="preserve">  附件1（5）：2022年硕士研究生生源奖学金分配表（2022级硕士）</t>
    <phoneticPr fontId="15" type="noConversion"/>
  </si>
  <si>
    <t>柔性电子研究院</t>
    <phoneticPr fontId="15" type="noConversion"/>
  </si>
  <si>
    <t>总评选人数</t>
    <phoneticPr fontId="4" type="noConversion"/>
  </si>
  <si>
    <t>教育学院</t>
    <phoneticPr fontId="4" type="noConversion"/>
  </si>
  <si>
    <t>教育学院</t>
    <phoneticPr fontId="15" type="noConversion"/>
  </si>
  <si>
    <t>教育学院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</si>
</sst>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20" x14ac:knownFonts="1">
    <font>
      <sz val="12"/>
      <name val="宋体"/>
      <charset val="134"/>
    </font>
    <font>
      <b/>
      <sz val="14"/>
      <name val="黑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rgb="FF000000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1" xfId="0" applyBorder="1" applyAlignment="1">
      <alignment horizontal="center" vertical="center"/>
    </xf>
    <xf numFmtId="177" fontId="19" fillId="0" borderId="8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1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tabSelected="1" workbookViewId="0">
      <selection activeCell="B6" sqref="B6"/>
    </sheetView>
  </sheetViews>
  <sheetFormatPr defaultColWidth="9" defaultRowHeight="14.25" x14ac:dyDescent="0.15"/>
  <cols>
    <col min="1" max="1" width="6.625" customWidth="1"/>
    <col min="2" max="2" width="30.625" customWidth="1"/>
    <col min="3" max="10" width="10.625" customWidth="1"/>
    <col min="11" max="11" width="15.625" style="3" customWidth="1"/>
  </cols>
  <sheetData>
    <row r="1" spans="1:12" ht="30" customHeight="1" x14ac:dyDescent="0.15">
      <c r="A1" s="35" t="s">
        <v>46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2" s="13" customFormat="1" ht="50.1" customHeight="1" x14ac:dyDescent="0.15">
      <c r="A2" s="36" t="s">
        <v>0</v>
      </c>
      <c r="B2" s="36" t="s">
        <v>1</v>
      </c>
      <c r="C2" s="38" t="s">
        <v>45</v>
      </c>
      <c r="D2" s="43" t="s">
        <v>63</v>
      </c>
      <c r="E2" s="40" t="s">
        <v>36</v>
      </c>
      <c r="F2" s="41"/>
      <c r="G2" s="40" t="s">
        <v>37</v>
      </c>
      <c r="H2" s="41"/>
      <c r="I2" s="40" t="s">
        <v>38</v>
      </c>
      <c r="J2" s="41"/>
      <c r="K2" s="42" t="s">
        <v>28</v>
      </c>
    </row>
    <row r="3" spans="1:12" ht="20.100000000000001" customHeight="1" x14ac:dyDescent="0.15">
      <c r="A3" s="37"/>
      <c r="B3" s="36"/>
      <c r="C3" s="39"/>
      <c r="D3" s="44"/>
      <c r="E3" s="14" t="s">
        <v>20</v>
      </c>
      <c r="F3" s="14" t="s">
        <v>21</v>
      </c>
      <c r="G3" s="14" t="s">
        <v>20</v>
      </c>
      <c r="H3" s="14" t="s">
        <v>21</v>
      </c>
      <c r="I3" s="14" t="s">
        <v>20</v>
      </c>
      <c r="J3" s="14" t="s">
        <v>21</v>
      </c>
      <c r="K3" s="39"/>
    </row>
    <row r="4" spans="1:12" ht="20.100000000000001" customHeight="1" x14ac:dyDescent="0.15">
      <c r="A4" s="14">
        <v>1</v>
      </c>
      <c r="B4" s="17" t="s">
        <v>42</v>
      </c>
      <c r="C4" s="16">
        <v>0</v>
      </c>
      <c r="D4" s="22">
        <f>C4*0.4</f>
        <v>0</v>
      </c>
      <c r="E4" s="22">
        <f>C4*0.1</f>
        <v>0</v>
      </c>
      <c r="F4" s="15">
        <f>E4*15000</f>
        <v>0</v>
      </c>
      <c r="G4" s="22">
        <v>0</v>
      </c>
      <c r="H4" s="15">
        <f t="shared" ref="H4:H27" si="0">G4*10000</f>
        <v>0</v>
      </c>
      <c r="I4" s="22">
        <v>0</v>
      </c>
      <c r="J4" s="15">
        <f>I4*6000</f>
        <v>0</v>
      </c>
      <c r="K4" s="15">
        <f t="shared" ref="K4:K27" si="1">F4+H4+J4</f>
        <v>0</v>
      </c>
      <c r="L4" s="28"/>
    </row>
    <row r="5" spans="1:12" ht="20.100000000000001" customHeight="1" x14ac:dyDescent="0.15">
      <c r="A5" s="18">
        <v>2</v>
      </c>
      <c r="B5" s="31" t="s">
        <v>64</v>
      </c>
      <c r="C5" s="19">
        <v>5</v>
      </c>
      <c r="D5" s="23">
        <f t="shared" ref="D5:D27" si="2">C5*0.4</f>
        <v>2</v>
      </c>
      <c r="E5" s="23">
        <v>1</v>
      </c>
      <c r="F5" s="20">
        <f>E5*15000</f>
        <v>15000</v>
      </c>
      <c r="G5" s="23">
        <v>1</v>
      </c>
      <c r="H5" s="20">
        <f t="shared" si="0"/>
        <v>10000</v>
      </c>
      <c r="I5" s="23">
        <v>1</v>
      </c>
      <c r="J5" s="20">
        <f>I5*6000</f>
        <v>6000</v>
      </c>
      <c r="K5" s="20">
        <f t="shared" si="1"/>
        <v>31000</v>
      </c>
      <c r="L5" s="28"/>
    </row>
    <row r="6" spans="1:12" ht="20.100000000000001" customHeight="1" x14ac:dyDescent="0.15">
      <c r="A6" s="18">
        <v>3</v>
      </c>
      <c r="B6" s="18" t="s">
        <v>2</v>
      </c>
      <c r="C6" s="19">
        <v>2</v>
      </c>
      <c r="D6" s="23">
        <f t="shared" si="2"/>
        <v>0.8</v>
      </c>
      <c r="E6" s="23">
        <f>C6*0.1</f>
        <v>0.2</v>
      </c>
      <c r="F6" s="20">
        <f t="shared" ref="F6:F27" si="3">E6*15000</f>
        <v>3000</v>
      </c>
      <c r="G6" s="23">
        <f>C6*0.1</f>
        <v>0.2</v>
      </c>
      <c r="H6" s="20">
        <f t="shared" si="0"/>
        <v>2000</v>
      </c>
      <c r="I6" s="23">
        <f>C6*0.2</f>
        <v>0.4</v>
      </c>
      <c r="J6" s="20">
        <f t="shared" ref="J6:J27" si="4">I6*6000</f>
        <v>2400</v>
      </c>
      <c r="K6" s="20">
        <f t="shared" si="1"/>
        <v>7400</v>
      </c>
      <c r="L6" s="28"/>
    </row>
    <row r="7" spans="1:12" ht="20.100000000000001" customHeight="1" x14ac:dyDescent="0.15">
      <c r="A7" s="18">
        <v>4</v>
      </c>
      <c r="B7" s="18" t="s">
        <v>3</v>
      </c>
      <c r="C7" s="19">
        <v>6</v>
      </c>
      <c r="D7" s="23">
        <f t="shared" si="2"/>
        <v>2.4000000000000004</v>
      </c>
      <c r="E7" s="23">
        <v>1</v>
      </c>
      <c r="F7" s="20">
        <f t="shared" si="3"/>
        <v>15000</v>
      </c>
      <c r="G7" s="23">
        <v>1</v>
      </c>
      <c r="H7" s="20">
        <f t="shared" si="0"/>
        <v>10000</v>
      </c>
      <c r="I7" s="23">
        <v>1</v>
      </c>
      <c r="J7" s="20">
        <f t="shared" si="4"/>
        <v>6000</v>
      </c>
      <c r="K7" s="20">
        <f t="shared" si="1"/>
        <v>31000</v>
      </c>
      <c r="L7" s="28"/>
    </row>
    <row r="8" spans="1:12" ht="20.100000000000001" customHeight="1" x14ac:dyDescent="0.15">
      <c r="A8" s="14">
        <v>5</v>
      </c>
      <c r="B8" s="14" t="s">
        <v>4</v>
      </c>
      <c r="C8" s="16">
        <v>0</v>
      </c>
      <c r="D8" s="22">
        <f t="shared" si="2"/>
        <v>0</v>
      </c>
      <c r="E8" s="22">
        <f>C8*0.1</f>
        <v>0</v>
      </c>
      <c r="F8" s="15">
        <f t="shared" si="3"/>
        <v>0</v>
      </c>
      <c r="G8" s="22">
        <f>C8*0.1</f>
        <v>0</v>
      </c>
      <c r="H8" s="15">
        <f t="shared" si="0"/>
        <v>0</v>
      </c>
      <c r="I8" s="22">
        <v>0</v>
      </c>
      <c r="J8" s="15">
        <f t="shared" si="4"/>
        <v>0</v>
      </c>
      <c r="K8" s="15">
        <f t="shared" si="1"/>
        <v>0</v>
      </c>
      <c r="L8" s="28"/>
    </row>
    <row r="9" spans="1:12" ht="20.100000000000001" customHeight="1" x14ac:dyDescent="0.15">
      <c r="A9" s="14">
        <v>6</v>
      </c>
      <c r="B9" s="14" t="s">
        <v>5</v>
      </c>
      <c r="C9" s="16">
        <v>17</v>
      </c>
      <c r="D9" s="22">
        <f t="shared" si="2"/>
        <v>6.8000000000000007</v>
      </c>
      <c r="E9" s="22">
        <v>2</v>
      </c>
      <c r="F9" s="15">
        <f t="shared" si="3"/>
        <v>30000</v>
      </c>
      <c r="G9" s="22">
        <v>2</v>
      </c>
      <c r="H9" s="15">
        <f t="shared" si="0"/>
        <v>20000</v>
      </c>
      <c r="I9" s="22">
        <v>3</v>
      </c>
      <c r="J9" s="15">
        <f t="shared" si="4"/>
        <v>18000</v>
      </c>
      <c r="K9" s="15">
        <f t="shared" si="1"/>
        <v>68000</v>
      </c>
      <c r="L9" s="28"/>
    </row>
    <row r="10" spans="1:12" ht="20.100000000000001" customHeight="1" x14ac:dyDescent="0.15">
      <c r="A10" s="14">
        <v>7</v>
      </c>
      <c r="B10" s="14" t="s">
        <v>6</v>
      </c>
      <c r="C10" s="16">
        <v>10</v>
      </c>
      <c r="D10" s="22">
        <f t="shared" si="2"/>
        <v>4</v>
      </c>
      <c r="E10" s="22">
        <v>1</v>
      </c>
      <c r="F10" s="15">
        <f t="shared" si="3"/>
        <v>15000</v>
      </c>
      <c r="G10" s="22">
        <v>1</v>
      </c>
      <c r="H10" s="15">
        <f t="shared" si="0"/>
        <v>10000</v>
      </c>
      <c r="I10" s="22">
        <v>2</v>
      </c>
      <c r="J10" s="15">
        <f t="shared" si="4"/>
        <v>12000</v>
      </c>
      <c r="K10" s="15">
        <f t="shared" si="1"/>
        <v>37000</v>
      </c>
      <c r="L10" s="28"/>
    </row>
    <row r="11" spans="1:12" ht="20.100000000000001" customHeight="1" x14ac:dyDescent="0.15">
      <c r="A11" s="18">
        <v>8</v>
      </c>
      <c r="B11" s="18" t="s">
        <v>7</v>
      </c>
      <c r="C11" s="19">
        <v>2</v>
      </c>
      <c r="D11" s="23">
        <f t="shared" si="2"/>
        <v>0.8</v>
      </c>
      <c r="E11" s="23">
        <f>C11*0.1</f>
        <v>0.2</v>
      </c>
      <c r="F11" s="20">
        <f t="shared" si="3"/>
        <v>3000</v>
      </c>
      <c r="G11" s="23">
        <f>C11*0.1</f>
        <v>0.2</v>
      </c>
      <c r="H11" s="20">
        <f t="shared" si="0"/>
        <v>2000</v>
      </c>
      <c r="I11" s="23">
        <f>C11*0.2</f>
        <v>0.4</v>
      </c>
      <c r="J11" s="20">
        <f t="shared" si="4"/>
        <v>2400</v>
      </c>
      <c r="K11" s="20">
        <f t="shared" si="1"/>
        <v>7400</v>
      </c>
      <c r="L11" s="28"/>
    </row>
    <row r="12" spans="1:12" ht="20.100000000000001" customHeight="1" x14ac:dyDescent="0.15">
      <c r="A12" s="18">
        <v>9</v>
      </c>
      <c r="B12" s="18" t="s">
        <v>8</v>
      </c>
      <c r="C12" s="19">
        <v>2</v>
      </c>
      <c r="D12" s="23">
        <f t="shared" si="2"/>
        <v>0.8</v>
      </c>
      <c r="E12" s="23">
        <f>C12*0.1</f>
        <v>0.2</v>
      </c>
      <c r="F12" s="20">
        <f t="shared" si="3"/>
        <v>3000</v>
      </c>
      <c r="G12" s="23">
        <f>C12*0.1</f>
        <v>0.2</v>
      </c>
      <c r="H12" s="20">
        <f t="shared" si="0"/>
        <v>2000</v>
      </c>
      <c r="I12" s="23">
        <f>C12*0.2</f>
        <v>0.4</v>
      </c>
      <c r="J12" s="20">
        <f t="shared" si="4"/>
        <v>2400</v>
      </c>
      <c r="K12" s="20">
        <f t="shared" si="1"/>
        <v>7400</v>
      </c>
      <c r="L12" s="28"/>
    </row>
    <row r="13" spans="1:12" ht="20.100000000000001" customHeight="1" x14ac:dyDescent="0.15">
      <c r="A13" s="18">
        <v>10</v>
      </c>
      <c r="B13" s="18" t="s">
        <v>9</v>
      </c>
      <c r="C13" s="19">
        <v>8</v>
      </c>
      <c r="D13" s="23">
        <f t="shared" si="2"/>
        <v>3.2</v>
      </c>
      <c r="E13" s="23">
        <v>1</v>
      </c>
      <c r="F13" s="20">
        <f t="shared" si="3"/>
        <v>15000</v>
      </c>
      <c r="G13" s="23">
        <v>1</v>
      </c>
      <c r="H13" s="20">
        <f t="shared" si="0"/>
        <v>10000</v>
      </c>
      <c r="I13" s="23">
        <v>2</v>
      </c>
      <c r="J13" s="20">
        <f t="shared" si="4"/>
        <v>12000</v>
      </c>
      <c r="K13" s="20">
        <f t="shared" si="1"/>
        <v>37000</v>
      </c>
      <c r="L13" s="28"/>
    </row>
    <row r="14" spans="1:12" ht="20.100000000000001" customHeight="1" x14ac:dyDescent="0.15">
      <c r="A14" s="14">
        <v>11</v>
      </c>
      <c r="B14" s="17" t="s">
        <v>43</v>
      </c>
      <c r="C14" s="16">
        <v>0</v>
      </c>
      <c r="D14" s="22">
        <f t="shared" si="2"/>
        <v>0</v>
      </c>
      <c r="E14" s="22">
        <f>C14*0.1</f>
        <v>0</v>
      </c>
      <c r="F14" s="15">
        <f t="shared" si="3"/>
        <v>0</v>
      </c>
      <c r="G14" s="22">
        <f>C14*0.1</f>
        <v>0</v>
      </c>
      <c r="H14" s="15">
        <f t="shared" si="0"/>
        <v>0</v>
      </c>
      <c r="I14" s="22">
        <v>0</v>
      </c>
      <c r="J14" s="15">
        <f t="shared" si="4"/>
        <v>0</v>
      </c>
      <c r="K14" s="15">
        <f t="shared" si="1"/>
        <v>0</v>
      </c>
      <c r="L14" s="28"/>
    </row>
    <row r="15" spans="1:12" ht="20.100000000000001" customHeight="1" x14ac:dyDescent="0.15">
      <c r="A15" s="18">
        <v>12</v>
      </c>
      <c r="B15" s="18" t="s">
        <v>10</v>
      </c>
      <c r="C15" s="19">
        <v>8</v>
      </c>
      <c r="D15" s="23">
        <f t="shared" si="2"/>
        <v>3.2</v>
      </c>
      <c r="E15" s="23">
        <v>1</v>
      </c>
      <c r="F15" s="20">
        <f t="shared" si="3"/>
        <v>15000</v>
      </c>
      <c r="G15" s="23">
        <v>1</v>
      </c>
      <c r="H15" s="20">
        <f t="shared" si="0"/>
        <v>10000</v>
      </c>
      <c r="I15" s="23">
        <v>2</v>
      </c>
      <c r="J15" s="20">
        <f t="shared" si="4"/>
        <v>12000</v>
      </c>
      <c r="K15" s="20">
        <f t="shared" si="1"/>
        <v>37000</v>
      </c>
      <c r="L15" s="28"/>
    </row>
    <row r="16" spans="1:12" ht="20.100000000000001" customHeight="1" x14ac:dyDescent="0.15">
      <c r="A16" s="18">
        <v>13</v>
      </c>
      <c r="B16" s="18" t="s">
        <v>11</v>
      </c>
      <c r="C16" s="19">
        <v>4</v>
      </c>
      <c r="D16" s="23">
        <f t="shared" si="2"/>
        <v>1.6</v>
      </c>
      <c r="E16" s="23">
        <f>C16*0.1</f>
        <v>0.4</v>
      </c>
      <c r="F16" s="20">
        <f t="shared" si="3"/>
        <v>6000</v>
      </c>
      <c r="G16" s="23">
        <f>C16*0.1</f>
        <v>0.4</v>
      </c>
      <c r="H16" s="20">
        <f t="shared" si="0"/>
        <v>4000</v>
      </c>
      <c r="I16" s="23">
        <f>C16*0.2</f>
        <v>0.8</v>
      </c>
      <c r="J16" s="20">
        <f t="shared" si="4"/>
        <v>4800</v>
      </c>
      <c r="K16" s="20">
        <f t="shared" si="1"/>
        <v>14800</v>
      </c>
      <c r="L16" s="28"/>
    </row>
    <row r="17" spans="1:12" ht="20.100000000000001" customHeight="1" x14ac:dyDescent="0.15">
      <c r="A17" s="18">
        <v>14</v>
      </c>
      <c r="B17" s="18" t="s">
        <v>12</v>
      </c>
      <c r="C17" s="19">
        <v>4</v>
      </c>
      <c r="D17" s="23">
        <f t="shared" si="2"/>
        <v>1.6</v>
      </c>
      <c r="E17" s="23">
        <f>C17*0.1</f>
        <v>0.4</v>
      </c>
      <c r="F17" s="20">
        <f t="shared" si="3"/>
        <v>6000</v>
      </c>
      <c r="G17" s="23">
        <f>C17*0.1</f>
        <v>0.4</v>
      </c>
      <c r="H17" s="20">
        <f t="shared" si="0"/>
        <v>4000</v>
      </c>
      <c r="I17" s="23">
        <f>C17*0.2</f>
        <v>0.8</v>
      </c>
      <c r="J17" s="20">
        <f t="shared" si="4"/>
        <v>4800</v>
      </c>
      <c r="K17" s="20">
        <f t="shared" si="1"/>
        <v>14800</v>
      </c>
      <c r="L17" s="28"/>
    </row>
    <row r="18" spans="1:12" ht="20.100000000000001" customHeight="1" x14ac:dyDescent="0.15">
      <c r="A18" s="18">
        <v>15</v>
      </c>
      <c r="B18" s="18" t="s">
        <v>24</v>
      </c>
      <c r="C18" s="19">
        <v>8</v>
      </c>
      <c r="D18" s="23">
        <f t="shared" si="2"/>
        <v>3.2</v>
      </c>
      <c r="E18" s="23">
        <v>1</v>
      </c>
      <c r="F18" s="20">
        <f t="shared" si="3"/>
        <v>15000</v>
      </c>
      <c r="G18" s="23">
        <v>1</v>
      </c>
      <c r="H18" s="20">
        <f t="shared" si="0"/>
        <v>10000</v>
      </c>
      <c r="I18" s="23">
        <v>2</v>
      </c>
      <c r="J18" s="20">
        <f t="shared" si="4"/>
        <v>12000</v>
      </c>
      <c r="K18" s="20">
        <f t="shared" si="1"/>
        <v>37000</v>
      </c>
      <c r="L18" s="28"/>
    </row>
    <row r="19" spans="1:12" ht="20.100000000000001" customHeight="1" x14ac:dyDescent="0.15">
      <c r="A19" s="18">
        <v>16</v>
      </c>
      <c r="B19" s="18" t="s">
        <v>25</v>
      </c>
      <c r="C19" s="19">
        <v>4</v>
      </c>
      <c r="D19" s="23">
        <f t="shared" si="2"/>
        <v>1.6</v>
      </c>
      <c r="E19" s="23">
        <f>C19*0.1</f>
        <v>0.4</v>
      </c>
      <c r="F19" s="20">
        <f t="shared" si="3"/>
        <v>6000</v>
      </c>
      <c r="G19" s="23">
        <f>C19*0.1</f>
        <v>0.4</v>
      </c>
      <c r="H19" s="20">
        <f t="shared" si="0"/>
        <v>4000</v>
      </c>
      <c r="I19" s="23">
        <f>C19*0.2</f>
        <v>0.8</v>
      </c>
      <c r="J19" s="20">
        <f t="shared" si="4"/>
        <v>4800</v>
      </c>
      <c r="K19" s="20">
        <f t="shared" si="1"/>
        <v>14800</v>
      </c>
      <c r="L19" s="28"/>
    </row>
    <row r="20" spans="1:12" ht="20.100000000000001" customHeight="1" x14ac:dyDescent="0.15">
      <c r="A20" s="18">
        <v>17</v>
      </c>
      <c r="B20" s="18" t="s">
        <v>13</v>
      </c>
      <c r="C20" s="19">
        <v>6</v>
      </c>
      <c r="D20" s="23">
        <f t="shared" si="2"/>
        <v>2.4000000000000004</v>
      </c>
      <c r="E20" s="23">
        <v>1</v>
      </c>
      <c r="F20" s="20">
        <f t="shared" si="3"/>
        <v>15000</v>
      </c>
      <c r="G20" s="23">
        <v>1</v>
      </c>
      <c r="H20" s="20">
        <f t="shared" si="0"/>
        <v>10000</v>
      </c>
      <c r="I20" s="23">
        <v>1</v>
      </c>
      <c r="J20" s="20">
        <f t="shared" si="4"/>
        <v>6000</v>
      </c>
      <c r="K20" s="20">
        <f t="shared" si="1"/>
        <v>31000</v>
      </c>
      <c r="L20" s="28"/>
    </row>
    <row r="21" spans="1:12" ht="20.100000000000001" customHeight="1" x14ac:dyDescent="0.15">
      <c r="A21" s="14">
        <v>18</v>
      </c>
      <c r="B21" s="14" t="s">
        <v>14</v>
      </c>
      <c r="C21" s="16">
        <v>7</v>
      </c>
      <c r="D21" s="22">
        <f t="shared" si="2"/>
        <v>2.8000000000000003</v>
      </c>
      <c r="E21" s="22">
        <v>1</v>
      </c>
      <c r="F21" s="15">
        <f t="shared" si="3"/>
        <v>15000</v>
      </c>
      <c r="G21" s="22">
        <v>1</v>
      </c>
      <c r="H21" s="15">
        <f t="shared" si="0"/>
        <v>10000</v>
      </c>
      <c r="I21" s="22">
        <v>1</v>
      </c>
      <c r="J21" s="15">
        <f t="shared" si="4"/>
        <v>6000</v>
      </c>
      <c r="K21" s="15">
        <f t="shared" si="1"/>
        <v>31000</v>
      </c>
      <c r="L21" s="28"/>
    </row>
    <row r="22" spans="1:12" ht="20.100000000000001" customHeight="1" x14ac:dyDescent="0.15">
      <c r="A22" s="14">
        <v>19</v>
      </c>
      <c r="B22" s="14" t="s">
        <v>15</v>
      </c>
      <c r="C22" s="16">
        <v>13</v>
      </c>
      <c r="D22" s="22">
        <f t="shared" si="2"/>
        <v>5.2</v>
      </c>
      <c r="E22" s="22">
        <v>1</v>
      </c>
      <c r="F22" s="15">
        <f t="shared" si="3"/>
        <v>15000</v>
      </c>
      <c r="G22" s="22">
        <v>1</v>
      </c>
      <c r="H22" s="15">
        <f t="shared" si="0"/>
        <v>10000</v>
      </c>
      <c r="I22" s="22">
        <v>3</v>
      </c>
      <c r="J22" s="15">
        <f t="shared" si="4"/>
        <v>18000</v>
      </c>
      <c r="K22" s="15">
        <f t="shared" si="1"/>
        <v>43000</v>
      </c>
      <c r="L22" s="28"/>
    </row>
    <row r="23" spans="1:12" ht="20.100000000000001" customHeight="1" x14ac:dyDescent="0.15">
      <c r="A23" s="18">
        <v>20</v>
      </c>
      <c r="B23" s="21" t="s">
        <v>44</v>
      </c>
      <c r="C23" s="19">
        <v>4</v>
      </c>
      <c r="D23" s="23">
        <f t="shared" si="2"/>
        <v>1.6</v>
      </c>
      <c r="E23" s="23">
        <f>C23*0.1</f>
        <v>0.4</v>
      </c>
      <c r="F23" s="20">
        <f t="shared" si="3"/>
        <v>6000</v>
      </c>
      <c r="G23" s="23">
        <f>C23*0.1</f>
        <v>0.4</v>
      </c>
      <c r="H23" s="20">
        <f t="shared" si="0"/>
        <v>4000</v>
      </c>
      <c r="I23" s="23">
        <f>C23*0.2</f>
        <v>0.8</v>
      </c>
      <c r="J23" s="20">
        <f t="shared" si="4"/>
        <v>4800</v>
      </c>
      <c r="K23" s="20">
        <f t="shared" si="1"/>
        <v>14800</v>
      </c>
      <c r="L23" s="28"/>
    </row>
    <row r="24" spans="1:12" ht="20.100000000000001" customHeight="1" x14ac:dyDescent="0.15">
      <c r="A24" s="14">
        <v>21</v>
      </c>
      <c r="B24" s="14" t="s">
        <v>16</v>
      </c>
      <c r="C24" s="16">
        <v>23</v>
      </c>
      <c r="D24" s="22">
        <f t="shared" si="2"/>
        <v>9.2000000000000011</v>
      </c>
      <c r="E24" s="22">
        <v>2</v>
      </c>
      <c r="F24" s="15">
        <f t="shared" si="3"/>
        <v>30000</v>
      </c>
      <c r="G24" s="22">
        <v>2</v>
      </c>
      <c r="H24" s="15">
        <f t="shared" si="0"/>
        <v>20000</v>
      </c>
      <c r="I24" s="22">
        <v>5</v>
      </c>
      <c r="J24" s="15">
        <f t="shared" si="4"/>
        <v>30000</v>
      </c>
      <c r="K24" s="15">
        <f t="shared" si="1"/>
        <v>80000</v>
      </c>
      <c r="L24" s="28"/>
    </row>
    <row r="25" spans="1:12" ht="20.100000000000001" customHeight="1" x14ac:dyDescent="0.15">
      <c r="A25" s="14">
        <v>22</v>
      </c>
      <c r="B25" s="14" t="s">
        <v>17</v>
      </c>
      <c r="C25" s="16">
        <v>13</v>
      </c>
      <c r="D25" s="22">
        <f t="shared" si="2"/>
        <v>5.2</v>
      </c>
      <c r="E25" s="22">
        <v>1</v>
      </c>
      <c r="F25" s="15">
        <f t="shared" si="3"/>
        <v>15000</v>
      </c>
      <c r="G25" s="22">
        <v>1</v>
      </c>
      <c r="H25" s="15">
        <f t="shared" si="0"/>
        <v>10000</v>
      </c>
      <c r="I25" s="22">
        <v>3</v>
      </c>
      <c r="J25" s="15">
        <f t="shared" si="4"/>
        <v>18000</v>
      </c>
      <c r="K25" s="15">
        <f t="shared" si="1"/>
        <v>43000</v>
      </c>
      <c r="L25" s="28"/>
    </row>
    <row r="26" spans="1:12" ht="20.100000000000001" customHeight="1" x14ac:dyDescent="0.15">
      <c r="A26" s="14">
        <v>23</v>
      </c>
      <c r="B26" s="14" t="s">
        <v>18</v>
      </c>
      <c r="C26" s="16">
        <v>0</v>
      </c>
      <c r="D26" s="22">
        <f t="shared" si="2"/>
        <v>0</v>
      </c>
      <c r="E26" s="22">
        <v>0</v>
      </c>
      <c r="F26" s="15">
        <f t="shared" si="3"/>
        <v>0</v>
      </c>
      <c r="G26" s="22">
        <v>0</v>
      </c>
      <c r="H26" s="15">
        <f t="shared" si="0"/>
        <v>0</v>
      </c>
      <c r="I26" s="22">
        <v>0</v>
      </c>
      <c r="J26" s="15">
        <f t="shared" si="4"/>
        <v>0</v>
      </c>
      <c r="K26" s="15">
        <f t="shared" si="1"/>
        <v>0</v>
      </c>
      <c r="L26" s="28"/>
    </row>
    <row r="27" spans="1:12" ht="20.100000000000001" customHeight="1" x14ac:dyDescent="0.15">
      <c r="A27" s="14">
        <v>24</v>
      </c>
      <c r="B27" s="14" t="s">
        <v>26</v>
      </c>
      <c r="C27" s="16">
        <v>0</v>
      </c>
      <c r="D27" s="22">
        <f t="shared" si="2"/>
        <v>0</v>
      </c>
      <c r="E27" s="22">
        <v>0</v>
      </c>
      <c r="F27" s="15">
        <f t="shared" si="3"/>
        <v>0</v>
      </c>
      <c r="G27" s="22">
        <v>0</v>
      </c>
      <c r="H27" s="15">
        <f t="shared" si="0"/>
        <v>0</v>
      </c>
      <c r="I27" s="22">
        <v>0</v>
      </c>
      <c r="J27" s="15">
        <f t="shared" si="4"/>
        <v>0</v>
      </c>
      <c r="K27" s="15">
        <f t="shared" si="1"/>
        <v>0</v>
      </c>
      <c r="L27" s="28"/>
    </row>
    <row r="28" spans="1:12" ht="20.100000000000001" customHeight="1" x14ac:dyDescent="0.15">
      <c r="A28" s="15"/>
      <c r="B28" s="14" t="s">
        <v>19</v>
      </c>
      <c r="C28" s="16">
        <f>SUM(C4:C27)</f>
        <v>146</v>
      </c>
      <c r="D28" s="16">
        <f>SUM(D4:D27)</f>
        <v>58.400000000000006</v>
      </c>
      <c r="E28" s="16">
        <f t="shared" ref="E28:K28" si="5">SUM(E4:E27)</f>
        <v>16.200000000000003</v>
      </c>
      <c r="F28" s="16">
        <f t="shared" si="5"/>
        <v>243000</v>
      </c>
      <c r="G28" s="16">
        <f t="shared" si="5"/>
        <v>16.200000000000003</v>
      </c>
      <c r="H28" s="16">
        <f t="shared" si="5"/>
        <v>162000</v>
      </c>
      <c r="I28" s="16">
        <f t="shared" si="5"/>
        <v>30.400000000000002</v>
      </c>
      <c r="J28" s="16">
        <f t="shared" si="5"/>
        <v>182400</v>
      </c>
      <c r="K28" s="16">
        <f t="shared" si="5"/>
        <v>587400</v>
      </c>
      <c r="L28" s="28"/>
    </row>
    <row r="29" spans="1:12" ht="39.950000000000003" customHeight="1" x14ac:dyDescent="0.15">
      <c r="A29" s="33" t="s">
        <v>35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</row>
  </sheetData>
  <mergeCells count="10">
    <mergeCell ref="A29:K29"/>
    <mergeCell ref="A1:K1"/>
    <mergeCell ref="A2:A3"/>
    <mergeCell ref="B2:B3"/>
    <mergeCell ref="C2:C3"/>
    <mergeCell ref="E2:F2"/>
    <mergeCell ref="G2:H2"/>
    <mergeCell ref="I2:J2"/>
    <mergeCell ref="K2:K3"/>
    <mergeCell ref="D2:D3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8" fitToWidth="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9"/>
  <sheetViews>
    <sheetView workbookViewId="0">
      <selection activeCell="B6" sqref="B6"/>
    </sheetView>
  </sheetViews>
  <sheetFormatPr defaultColWidth="9" defaultRowHeight="14.25" x14ac:dyDescent="0.15"/>
  <cols>
    <col min="1" max="1" width="6.625" customWidth="1"/>
    <col min="2" max="2" width="30.625" customWidth="1"/>
    <col min="3" max="10" width="10.625" customWidth="1"/>
    <col min="11" max="11" width="15.625" style="3" customWidth="1"/>
  </cols>
  <sheetData>
    <row r="1" spans="1:12" ht="30" customHeight="1" x14ac:dyDescent="0.15">
      <c r="A1" s="47" t="s">
        <v>47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2" s="13" customFormat="1" ht="50.1" customHeight="1" x14ac:dyDescent="0.15">
      <c r="A2" s="48" t="s">
        <v>0</v>
      </c>
      <c r="B2" s="48" t="s">
        <v>1</v>
      </c>
      <c r="C2" s="50" t="s">
        <v>22</v>
      </c>
      <c r="D2" s="54" t="s">
        <v>63</v>
      </c>
      <c r="E2" s="52" t="s">
        <v>36</v>
      </c>
      <c r="F2" s="53"/>
      <c r="G2" s="52" t="s">
        <v>37</v>
      </c>
      <c r="H2" s="53"/>
      <c r="I2" s="52" t="s">
        <v>38</v>
      </c>
      <c r="J2" s="53"/>
      <c r="K2" s="50" t="s">
        <v>28</v>
      </c>
    </row>
    <row r="3" spans="1:12" ht="20.100000000000001" customHeight="1" x14ac:dyDescent="0.15">
      <c r="A3" s="49"/>
      <c r="B3" s="48"/>
      <c r="C3" s="51"/>
      <c r="D3" s="55"/>
      <c r="E3" s="6" t="s">
        <v>20</v>
      </c>
      <c r="F3" s="6" t="s">
        <v>21</v>
      </c>
      <c r="G3" s="6" t="s">
        <v>20</v>
      </c>
      <c r="H3" s="6" t="s">
        <v>21</v>
      </c>
      <c r="I3" s="6" t="s">
        <v>20</v>
      </c>
      <c r="J3" s="6" t="s">
        <v>21</v>
      </c>
      <c r="K3" s="51"/>
    </row>
    <row r="4" spans="1:12" ht="20.100000000000001" customHeight="1" x14ac:dyDescent="0.15">
      <c r="A4" s="14">
        <v>1</v>
      </c>
      <c r="B4" s="17" t="s">
        <v>42</v>
      </c>
      <c r="C4" s="15">
        <v>0</v>
      </c>
      <c r="D4" s="22">
        <f>C4*0.4</f>
        <v>0</v>
      </c>
      <c r="E4" s="22">
        <v>0</v>
      </c>
      <c r="F4" s="22">
        <f>E4*15000</f>
        <v>0</v>
      </c>
      <c r="G4" s="22">
        <v>0</v>
      </c>
      <c r="H4" s="22">
        <f t="shared" ref="H4:H27" si="0">G4*10000</f>
        <v>0</v>
      </c>
      <c r="I4" s="22">
        <v>0</v>
      </c>
      <c r="J4" s="22">
        <f>I4*6000</f>
        <v>0</v>
      </c>
      <c r="K4" s="22">
        <f>F4+H4+J4</f>
        <v>0</v>
      </c>
      <c r="L4" s="28"/>
    </row>
    <row r="5" spans="1:12" ht="20.100000000000001" customHeight="1" x14ac:dyDescent="0.15">
      <c r="A5" s="14">
        <v>2</v>
      </c>
      <c r="B5" s="32" t="s">
        <v>65</v>
      </c>
      <c r="C5" s="15">
        <v>7</v>
      </c>
      <c r="D5" s="22">
        <f t="shared" ref="D5:D27" si="1">C5*0.4</f>
        <v>2.8000000000000003</v>
      </c>
      <c r="E5" s="22">
        <v>1</v>
      </c>
      <c r="F5" s="22">
        <f t="shared" ref="F5:F27" si="2">E5*15000</f>
        <v>15000</v>
      </c>
      <c r="G5" s="22">
        <v>1</v>
      </c>
      <c r="H5" s="22">
        <f t="shared" si="0"/>
        <v>10000</v>
      </c>
      <c r="I5" s="22">
        <v>1</v>
      </c>
      <c r="J5" s="22">
        <f t="shared" ref="J5:J27" si="3">I5*6000</f>
        <v>6000</v>
      </c>
      <c r="K5" s="22">
        <f t="shared" ref="K5:K27" si="4">F5+H5+J5</f>
        <v>31000</v>
      </c>
      <c r="L5" s="28"/>
    </row>
    <row r="6" spans="1:12" ht="20.100000000000001" customHeight="1" x14ac:dyDescent="0.15">
      <c r="A6" s="18">
        <v>3</v>
      </c>
      <c r="B6" s="18" t="s">
        <v>2</v>
      </c>
      <c r="C6" s="20">
        <v>4</v>
      </c>
      <c r="D6" s="23">
        <f t="shared" si="1"/>
        <v>1.6</v>
      </c>
      <c r="E6" s="23">
        <f>C6*0.1</f>
        <v>0.4</v>
      </c>
      <c r="F6" s="23">
        <f t="shared" si="2"/>
        <v>6000</v>
      </c>
      <c r="G6" s="23">
        <f>C6*0.1</f>
        <v>0.4</v>
      </c>
      <c r="H6" s="23">
        <f t="shared" si="0"/>
        <v>4000</v>
      </c>
      <c r="I6" s="23">
        <f>C6*0.2</f>
        <v>0.8</v>
      </c>
      <c r="J6" s="23">
        <f t="shared" si="3"/>
        <v>4800</v>
      </c>
      <c r="K6" s="23">
        <f t="shared" si="4"/>
        <v>14800</v>
      </c>
      <c r="L6" s="28"/>
    </row>
    <row r="7" spans="1:12" ht="20.100000000000001" customHeight="1" x14ac:dyDescent="0.15">
      <c r="A7" s="18">
        <v>4</v>
      </c>
      <c r="B7" s="18" t="s">
        <v>3</v>
      </c>
      <c r="C7" s="20">
        <v>6</v>
      </c>
      <c r="D7" s="23">
        <f t="shared" si="1"/>
        <v>2.4000000000000004</v>
      </c>
      <c r="E7" s="23">
        <v>1</v>
      </c>
      <c r="F7" s="23">
        <f t="shared" si="2"/>
        <v>15000</v>
      </c>
      <c r="G7" s="23">
        <v>1</v>
      </c>
      <c r="H7" s="23">
        <f t="shared" si="0"/>
        <v>10000</v>
      </c>
      <c r="I7" s="23">
        <v>1</v>
      </c>
      <c r="J7" s="23">
        <f t="shared" si="3"/>
        <v>6000</v>
      </c>
      <c r="K7" s="23">
        <f t="shared" si="4"/>
        <v>31000</v>
      </c>
      <c r="L7" s="28"/>
    </row>
    <row r="8" spans="1:12" ht="20.100000000000001" customHeight="1" x14ac:dyDescent="0.15">
      <c r="A8" s="14">
        <v>5</v>
      </c>
      <c r="B8" s="14" t="s">
        <v>4</v>
      </c>
      <c r="C8" s="15">
        <v>0</v>
      </c>
      <c r="D8" s="22">
        <f t="shared" si="1"/>
        <v>0</v>
      </c>
      <c r="E8" s="22">
        <v>0</v>
      </c>
      <c r="F8" s="22">
        <f t="shared" si="2"/>
        <v>0</v>
      </c>
      <c r="G8" s="22">
        <v>0</v>
      </c>
      <c r="H8" s="22">
        <f t="shared" si="0"/>
        <v>0</v>
      </c>
      <c r="I8" s="22">
        <v>0</v>
      </c>
      <c r="J8" s="22">
        <f t="shared" si="3"/>
        <v>0</v>
      </c>
      <c r="K8" s="22">
        <f t="shared" si="4"/>
        <v>0</v>
      </c>
      <c r="L8" s="28"/>
    </row>
    <row r="9" spans="1:12" ht="20.100000000000001" customHeight="1" x14ac:dyDescent="0.15">
      <c r="A9" s="14">
        <v>6</v>
      </c>
      <c r="B9" s="14" t="s">
        <v>5</v>
      </c>
      <c r="C9" s="15">
        <v>17</v>
      </c>
      <c r="D9" s="22">
        <f t="shared" si="1"/>
        <v>6.8000000000000007</v>
      </c>
      <c r="E9" s="22">
        <v>2</v>
      </c>
      <c r="F9" s="22">
        <f t="shared" si="2"/>
        <v>30000</v>
      </c>
      <c r="G9" s="22">
        <v>2</v>
      </c>
      <c r="H9" s="22">
        <f t="shared" si="0"/>
        <v>20000</v>
      </c>
      <c r="I9" s="22">
        <v>3</v>
      </c>
      <c r="J9" s="22">
        <f t="shared" si="3"/>
        <v>18000</v>
      </c>
      <c r="K9" s="22">
        <f t="shared" si="4"/>
        <v>68000</v>
      </c>
      <c r="L9" s="28"/>
    </row>
    <row r="10" spans="1:12" ht="20.100000000000001" customHeight="1" x14ac:dyDescent="0.15">
      <c r="A10" s="14">
        <v>7</v>
      </c>
      <c r="B10" s="14" t="s">
        <v>6</v>
      </c>
      <c r="C10" s="15">
        <v>11</v>
      </c>
      <c r="D10" s="22">
        <f t="shared" si="1"/>
        <v>4.4000000000000004</v>
      </c>
      <c r="E10" s="22">
        <v>1</v>
      </c>
      <c r="F10" s="22">
        <f t="shared" si="2"/>
        <v>15000</v>
      </c>
      <c r="G10" s="22">
        <v>1</v>
      </c>
      <c r="H10" s="22">
        <f t="shared" si="0"/>
        <v>10000</v>
      </c>
      <c r="I10" s="22">
        <v>2</v>
      </c>
      <c r="J10" s="22">
        <f t="shared" si="3"/>
        <v>12000</v>
      </c>
      <c r="K10" s="22">
        <f t="shared" si="4"/>
        <v>37000</v>
      </c>
      <c r="L10" s="28"/>
    </row>
    <row r="11" spans="1:12" ht="20.100000000000001" customHeight="1" x14ac:dyDescent="0.15">
      <c r="A11" s="18">
        <v>8</v>
      </c>
      <c r="B11" s="18" t="s">
        <v>7</v>
      </c>
      <c r="C11" s="20">
        <v>2</v>
      </c>
      <c r="D11" s="23">
        <f t="shared" si="1"/>
        <v>0.8</v>
      </c>
      <c r="E11" s="23">
        <f>C11*0.1</f>
        <v>0.2</v>
      </c>
      <c r="F11" s="23">
        <f t="shared" si="2"/>
        <v>3000</v>
      </c>
      <c r="G11" s="23">
        <f>C11*0.1</f>
        <v>0.2</v>
      </c>
      <c r="H11" s="23">
        <f t="shared" si="0"/>
        <v>2000</v>
      </c>
      <c r="I11" s="23">
        <f>C11*0.2</f>
        <v>0.4</v>
      </c>
      <c r="J11" s="23">
        <f t="shared" si="3"/>
        <v>2400</v>
      </c>
      <c r="K11" s="23">
        <f t="shared" si="4"/>
        <v>7400</v>
      </c>
      <c r="L11" s="28"/>
    </row>
    <row r="12" spans="1:12" ht="20.100000000000001" customHeight="1" x14ac:dyDescent="0.15">
      <c r="A12" s="14">
        <v>9</v>
      </c>
      <c r="B12" s="14" t="s">
        <v>8</v>
      </c>
      <c r="C12" s="15">
        <v>0</v>
      </c>
      <c r="D12" s="22">
        <f t="shared" si="1"/>
        <v>0</v>
      </c>
      <c r="E12" s="22">
        <v>0</v>
      </c>
      <c r="F12" s="22">
        <f t="shared" si="2"/>
        <v>0</v>
      </c>
      <c r="G12" s="22">
        <v>0</v>
      </c>
      <c r="H12" s="22">
        <f t="shared" si="0"/>
        <v>0</v>
      </c>
      <c r="I12" s="22">
        <f>C12*0.2</f>
        <v>0</v>
      </c>
      <c r="J12" s="22">
        <f t="shared" si="3"/>
        <v>0</v>
      </c>
      <c r="K12" s="22">
        <f t="shared" si="4"/>
        <v>0</v>
      </c>
      <c r="L12" s="28"/>
    </row>
    <row r="13" spans="1:12" ht="20.100000000000001" customHeight="1" x14ac:dyDescent="0.15">
      <c r="A13" s="14">
        <v>10</v>
      </c>
      <c r="B13" s="14" t="s">
        <v>9</v>
      </c>
      <c r="C13" s="15">
        <v>7</v>
      </c>
      <c r="D13" s="22">
        <f t="shared" si="1"/>
        <v>2.8000000000000003</v>
      </c>
      <c r="E13" s="22">
        <v>1</v>
      </c>
      <c r="F13" s="22">
        <f t="shared" si="2"/>
        <v>15000</v>
      </c>
      <c r="G13" s="22">
        <v>1</v>
      </c>
      <c r="H13" s="22">
        <f t="shared" si="0"/>
        <v>10000</v>
      </c>
      <c r="I13" s="22">
        <v>1</v>
      </c>
      <c r="J13" s="22">
        <f t="shared" si="3"/>
        <v>6000</v>
      </c>
      <c r="K13" s="22">
        <f t="shared" si="4"/>
        <v>31000</v>
      </c>
      <c r="L13" s="28"/>
    </row>
    <row r="14" spans="1:12" ht="20.100000000000001" customHeight="1" x14ac:dyDescent="0.15">
      <c r="A14" s="14">
        <v>11</v>
      </c>
      <c r="B14" s="17" t="s">
        <v>43</v>
      </c>
      <c r="C14" s="15">
        <v>0</v>
      </c>
      <c r="D14" s="22">
        <f t="shared" si="1"/>
        <v>0</v>
      </c>
      <c r="E14" s="22">
        <v>0</v>
      </c>
      <c r="F14" s="22">
        <f t="shared" si="2"/>
        <v>0</v>
      </c>
      <c r="G14" s="22">
        <v>0</v>
      </c>
      <c r="H14" s="22">
        <f t="shared" si="0"/>
        <v>0</v>
      </c>
      <c r="I14" s="22">
        <v>0</v>
      </c>
      <c r="J14" s="22">
        <f t="shared" si="3"/>
        <v>0</v>
      </c>
      <c r="K14" s="22">
        <f t="shared" si="4"/>
        <v>0</v>
      </c>
      <c r="L14" s="28"/>
    </row>
    <row r="15" spans="1:12" ht="20.100000000000001" customHeight="1" x14ac:dyDescent="0.15">
      <c r="A15" s="14">
        <v>12</v>
      </c>
      <c r="B15" s="14" t="s">
        <v>10</v>
      </c>
      <c r="C15" s="15">
        <v>7</v>
      </c>
      <c r="D15" s="22">
        <f t="shared" si="1"/>
        <v>2.8000000000000003</v>
      </c>
      <c r="E15" s="22">
        <v>1</v>
      </c>
      <c r="F15" s="22">
        <f t="shared" si="2"/>
        <v>15000</v>
      </c>
      <c r="G15" s="22">
        <v>1</v>
      </c>
      <c r="H15" s="22">
        <f t="shared" si="0"/>
        <v>10000</v>
      </c>
      <c r="I15" s="22">
        <v>1</v>
      </c>
      <c r="J15" s="22">
        <f t="shared" si="3"/>
        <v>6000</v>
      </c>
      <c r="K15" s="22">
        <f t="shared" si="4"/>
        <v>31000</v>
      </c>
      <c r="L15" s="28"/>
    </row>
    <row r="16" spans="1:12" ht="20.100000000000001" customHeight="1" x14ac:dyDescent="0.15">
      <c r="A16" s="18">
        <v>13</v>
      </c>
      <c r="B16" s="18" t="s">
        <v>11</v>
      </c>
      <c r="C16" s="20">
        <v>4</v>
      </c>
      <c r="D16" s="23">
        <f t="shared" si="1"/>
        <v>1.6</v>
      </c>
      <c r="E16" s="23">
        <f>C16*0.1</f>
        <v>0.4</v>
      </c>
      <c r="F16" s="23">
        <f t="shared" si="2"/>
        <v>6000</v>
      </c>
      <c r="G16" s="23">
        <f>C16*0.1</f>
        <v>0.4</v>
      </c>
      <c r="H16" s="23">
        <f t="shared" si="0"/>
        <v>4000</v>
      </c>
      <c r="I16" s="23">
        <f>C16*0.2</f>
        <v>0.8</v>
      </c>
      <c r="J16" s="23">
        <f t="shared" si="3"/>
        <v>4800</v>
      </c>
      <c r="K16" s="23">
        <f t="shared" si="4"/>
        <v>14800</v>
      </c>
      <c r="L16" s="28"/>
    </row>
    <row r="17" spans="1:12" ht="20.100000000000001" customHeight="1" x14ac:dyDescent="0.15">
      <c r="A17" s="18">
        <v>14</v>
      </c>
      <c r="B17" s="18" t="s">
        <v>12</v>
      </c>
      <c r="C17" s="20">
        <v>3</v>
      </c>
      <c r="D17" s="23">
        <f t="shared" si="1"/>
        <v>1.2000000000000002</v>
      </c>
      <c r="E17" s="23">
        <f>C17*0.1</f>
        <v>0.30000000000000004</v>
      </c>
      <c r="F17" s="23">
        <f t="shared" si="2"/>
        <v>4500.0000000000009</v>
      </c>
      <c r="G17" s="23">
        <f>C17*0.1</f>
        <v>0.30000000000000004</v>
      </c>
      <c r="H17" s="23">
        <f t="shared" si="0"/>
        <v>3000.0000000000005</v>
      </c>
      <c r="I17" s="23">
        <f>C17*0.2</f>
        <v>0.60000000000000009</v>
      </c>
      <c r="J17" s="23">
        <f t="shared" si="3"/>
        <v>3600.0000000000005</v>
      </c>
      <c r="K17" s="23">
        <f t="shared" si="4"/>
        <v>11100.000000000002</v>
      </c>
      <c r="L17" s="28"/>
    </row>
    <row r="18" spans="1:12" ht="20.100000000000001" customHeight="1" x14ac:dyDescent="0.15">
      <c r="A18" s="14">
        <v>15</v>
      </c>
      <c r="B18" s="14" t="s">
        <v>24</v>
      </c>
      <c r="C18" s="15">
        <v>10</v>
      </c>
      <c r="D18" s="22">
        <f t="shared" si="1"/>
        <v>4</v>
      </c>
      <c r="E18" s="22">
        <v>1</v>
      </c>
      <c r="F18" s="22">
        <f t="shared" si="2"/>
        <v>15000</v>
      </c>
      <c r="G18" s="22">
        <v>1</v>
      </c>
      <c r="H18" s="22">
        <f t="shared" si="0"/>
        <v>10000</v>
      </c>
      <c r="I18" s="22">
        <v>2</v>
      </c>
      <c r="J18" s="22">
        <f t="shared" si="3"/>
        <v>12000</v>
      </c>
      <c r="K18" s="22">
        <f t="shared" si="4"/>
        <v>37000</v>
      </c>
      <c r="L18" s="28"/>
    </row>
    <row r="19" spans="1:12" ht="20.100000000000001" customHeight="1" x14ac:dyDescent="0.15">
      <c r="A19" s="14">
        <v>16</v>
      </c>
      <c r="B19" s="14" t="s">
        <v>25</v>
      </c>
      <c r="C19" s="15">
        <v>7</v>
      </c>
      <c r="D19" s="22">
        <f t="shared" si="1"/>
        <v>2.8000000000000003</v>
      </c>
      <c r="E19" s="22">
        <v>1</v>
      </c>
      <c r="F19" s="22">
        <f t="shared" si="2"/>
        <v>15000</v>
      </c>
      <c r="G19" s="22">
        <v>1</v>
      </c>
      <c r="H19" s="22">
        <f t="shared" si="0"/>
        <v>10000</v>
      </c>
      <c r="I19" s="22">
        <v>1</v>
      </c>
      <c r="J19" s="22">
        <f t="shared" si="3"/>
        <v>6000</v>
      </c>
      <c r="K19" s="22">
        <f t="shared" si="4"/>
        <v>31000</v>
      </c>
      <c r="L19" s="28"/>
    </row>
    <row r="20" spans="1:12" ht="20.100000000000001" customHeight="1" x14ac:dyDescent="0.15">
      <c r="A20" s="18">
        <v>17</v>
      </c>
      <c r="B20" s="18" t="s">
        <v>13</v>
      </c>
      <c r="C20" s="20">
        <v>6</v>
      </c>
      <c r="D20" s="23">
        <f t="shared" si="1"/>
        <v>2.4000000000000004</v>
      </c>
      <c r="E20" s="23">
        <v>1</v>
      </c>
      <c r="F20" s="23">
        <f t="shared" si="2"/>
        <v>15000</v>
      </c>
      <c r="G20" s="23">
        <v>1</v>
      </c>
      <c r="H20" s="23">
        <f t="shared" si="0"/>
        <v>10000</v>
      </c>
      <c r="I20" s="23">
        <v>1</v>
      </c>
      <c r="J20" s="23">
        <f t="shared" si="3"/>
        <v>6000</v>
      </c>
      <c r="K20" s="23">
        <f t="shared" si="4"/>
        <v>31000</v>
      </c>
      <c r="L20" s="28"/>
    </row>
    <row r="21" spans="1:12" ht="20.100000000000001" customHeight="1" x14ac:dyDescent="0.15">
      <c r="A21" s="14">
        <v>18</v>
      </c>
      <c r="B21" s="14" t="s">
        <v>14</v>
      </c>
      <c r="C21" s="15">
        <v>9</v>
      </c>
      <c r="D21" s="22">
        <f t="shared" si="1"/>
        <v>3.6</v>
      </c>
      <c r="E21" s="22">
        <v>1</v>
      </c>
      <c r="F21" s="22">
        <f t="shared" si="2"/>
        <v>15000</v>
      </c>
      <c r="G21" s="22">
        <v>1</v>
      </c>
      <c r="H21" s="22">
        <f t="shared" si="0"/>
        <v>10000</v>
      </c>
      <c r="I21" s="22">
        <v>2</v>
      </c>
      <c r="J21" s="22">
        <f t="shared" si="3"/>
        <v>12000</v>
      </c>
      <c r="K21" s="22">
        <f t="shared" si="4"/>
        <v>37000</v>
      </c>
      <c r="L21" s="28"/>
    </row>
    <row r="22" spans="1:12" ht="20.100000000000001" customHeight="1" x14ac:dyDescent="0.15">
      <c r="A22" s="18">
        <v>19</v>
      </c>
      <c r="B22" s="18" t="s">
        <v>15</v>
      </c>
      <c r="C22" s="20">
        <v>15</v>
      </c>
      <c r="D22" s="23">
        <f t="shared" si="1"/>
        <v>6</v>
      </c>
      <c r="E22" s="23">
        <v>2</v>
      </c>
      <c r="F22" s="23">
        <f t="shared" si="2"/>
        <v>30000</v>
      </c>
      <c r="G22" s="23">
        <v>2</v>
      </c>
      <c r="H22" s="23">
        <f t="shared" si="0"/>
        <v>20000</v>
      </c>
      <c r="I22" s="23">
        <v>3</v>
      </c>
      <c r="J22" s="23">
        <f t="shared" si="3"/>
        <v>18000</v>
      </c>
      <c r="K22" s="23">
        <f t="shared" si="4"/>
        <v>68000</v>
      </c>
      <c r="L22" s="28"/>
    </row>
    <row r="23" spans="1:12" ht="20.100000000000001" customHeight="1" x14ac:dyDescent="0.15">
      <c r="A23" s="18">
        <v>20</v>
      </c>
      <c r="B23" s="21" t="s">
        <v>44</v>
      </c>
      <c r="C23" s="20">
        <v>4</v>
      </c>
      <c r="D23" s="23">
        <f t="shared" si="1"/>
        <v>1.6</v>
      </c>
      <c r="E23" s="23">
        <f>C23*0.1</f>
        <v>0.4</v>
      </c>
      <c r="F23" s="23">
        <f t="shared" si="2"/>
        <v>6000</v>
      </c>
      <c r="G23" s="23">
        <f>C23*0.1</f>
        <v>0.4</v>
      </c>
      <c r="H23" s="23">
        <f t="shared" si="0"/>
        <v>4000</v>
      </c>
      <c r="I23" s="23">
        <f>C23*0.2</f>
        <v>0.8</v>
      </c>
      <c r="J23" s="23">
        <f t="shared" si="3"/>
        <v>4800</v>
      </c>
      <c r="K23" s="23">
        <f t="shared" si="4"/>
        <v>14800</v>
      </c>
      <c r="L23" s="28"/>
    </row>
    <row r="24" spans="1:12" ht="20.100000000000001" customHeight="1" x14ac:dyDescent="0.15">
      <c r="A24" s="14">
        <v>21</v>
      </c>
      <c r="B24" s="14" t="s">
        <v>16</v>
      </c>
      <c r="C24" s="15">
        <v>30</v>
      </c>
      <c r="D24" s="22">
        <f t="shared" si="1"/>
        <v>12</v>
      </c>
      <c r="E24" s="22">
        <v>3</v>
      </c>
      <c r="F24" s="22">
        <f t="shared" si="2"/>
        <v>45000</v>
      </c>
      <c r="G24" s="22">
        <v>3</v>
      </c>
      <c r="H24" s="22">
        <f t="shared" si="0"/>
        <v>30000</v>
      </c>
      <c r="I24" s="22">
        <v>6</v>
      </c>
      <c r="J24" s="22">
        <f t="shared" si="3"/>
        <v>36000</v>
      </c>
      <c r="K24" s="22">
        <f t="shared" si="4"/>
        <v>111000</v>
      </c>
      <c r="L24" s="28"/>
    </row>
    <row r="25" spans="1:12" ht="20.100000000000001" customHeight="1" x14ac:dyDescent="0.15">
      <c r="A25" s="18">
        <v>22</v>
      </c>
      <c r="B25" s="18" t="s">
        <v>17</v>
      </c>
      <c r="C25" s="20">
        <v>12</v>
      </c>
      <c r="D25" s="23">
        <f t="shared" si="1"/>
        <v>4.8000000000000007</v>
      </c>
      <c r="E25" s="23">
        <v>1</v>
      </c>
      <c r="F25" s="23">
        <f t="shared" si="2"/>
        <v>15000</v>
      </c>
      <c r="G25" s="23">
        <v>1</v>
      </c>
      <c r="H25" s="23">
        <f t="shared" si="0"/>
        <v>10000</v>
      </c>
      <c r="I25" s="23">
        <v>2</v>
      </c>
      <c r="J25" s="23">
        <f t="shared" si="3"/>
        <v>12000</v>
      </c>
      <c r="K25" s="23">
        <f t="shared" si="4"/>
        <v>37000</v>
      </c>
      <c r="L25" s="28"/>
    </row>
    <row r="26" spans="1:12" ht="20.100000000000001" customHeight="1" x14ac:dyDescent="0.15">
      <c r="A26" s="14">
        <v>23</v>
      </c>
      <c r="B26" s="14" t="s">
        <v>18</v>
      </c>
      <c r="C26" s="15">
        <v>0</v>
      </c>
      <c r="D26" s="22">
        <f t="shared" si="1"/>
        <v>0</v>
      </c>
      <c r="E26" s="22">
        <f>C26*0.1</f>
        <v>0</v>
      </c>
      <c r="F26" s="22">
        <f t="shared" si="2"/>
        <v>0</v>
      </c>
      <c r="G26" s="22">
        <v>0</v>
      </c>
      <c r="H26" s="22">
        <f t="shared" si="0"/>
        <v>0</v>
      </c>
      <c r="I26" s="22">
        <v>0</v>
      </c>
      <c r="J26" s="22">
        <f t="shared" si="3"/>
        <v>0</v>
      </c>
      <c r="K26" s="22">
        <f t="shared" si="4"/>
        <v>0</v>
      </c>
      <c r="L26" s="28"/>
    </row>
    <row r="27" spans="1:12" ht="20.100000000000001" customHeight="1" x14ac:dyDescent="0.15">
      <c r="A27" s="14">
        <v>24</v>
      </c>
      <c r="B27" s="14" t="s">
        <v>26</v>
      </c>
      <c r="C27" s="15">
        <v>0</v>
      </c>
      <c r="D27" s="22">
        <f t="shared" si="1"/>
        <v>0</v>
      </c>
      <c r="E27" s="22">
        <f>C27*0.1</f>
        <v>0</v>
      </c>
      <c r="F27" s="22">
        <f t="shared" si="2"/>
        <v>0</v>
      </c>
      <c r="G27" s="22">
        <v>0</v>
      </c>
      <c r="H27" s="22">
        <f t="shared" si="0"/>
        <v>0</v>
      </c>
      <c r="I27" s="22">
        <v>0</v>
      </c>
      <c r="J27" s="22">
        <f t="shared" si="3"/>
        <v>0</v>
      </c>
      <c r="K27" s="22">
        <f t="shared" si="4"/>
        <v>0</v>
      </c>
      <c r="L27" s="28"/>
    </row>
    <row r="28" spans="1:12" ht="20.100000000000001" customHeight="1" x14ac:dyDescent="0.15">
      <c r="A28" s="15"/>
      <c r="B28" s="14" t="s">
        <v>19</v>
      </c>
      <c r="C28" s="15">
        <f>SUM(C4:C27)</f>
        <v>161</v>
      </c>
      <c r="D28" s="22">
        <f>SUM(D4:D27)</f>
        <v>64.400000000000006</v>
      </c>
      <c r="E28" s="15">
        <f t="shared" ref="E28:K28" si="5">SUM(E4:E27)</f>
        <v>18.700000000000003</v>
      </c>
      <c r="F28" s="15">
        <f t="shared" si="5"/>
        <v>280500</v>
      </c>
      <c r="G28" s="15">
        <f t="shared" si="5"/>
        <v>18.700000000000003</v>
      </c>
      <c r="H28" s="15">
        <f t="shared" si="5"/>
        <v>187000</v>
      </c>
      <c r="I28" s="15">
        <f t="shared" si="5"/>
        <v>29.400000000000002</v>
      </c>
      <c r="J28" s="15">
        <f t="shared" si="5"/>
        <v>176400</v>
      </c>
      <c r="K28" s="15">
        <f t="shared" si="5"/>
        <v>643900</v>
      </c>
      <c r="L28" s="28"/>
    </row>
    <row r="29" spans="1:12" ht="39.950000000000003" customHeight="1" x14ac:dyDescent="0.15">
      <c r="A29" s="45" t="s">
        <v>35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</row>
  </sheetData>
  <mergeCells count="10">
    <mergeCell ref="A29:K29"/>
    <mergeCell ref="A1:K1"/>
    <mergeCell ref="A2:A3"/>
    <mergeCell ref="B2:B3"/>
    <mergeCell ref="C2:C3"/>
    <mergeCell ref="E2:F2"/>
    <mergeCell ref="G2:H2"/>
    <mergeCell ref="I2:J2"/>
    <mergeCell ref="K2:K3"/>
    <mergeCell ref="D2:D3"/>
  </mergeCells>
  <phoneticPr fontId="1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8" fitToWidth="0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8"/>
  <sheetViews>
    <sheetView zoomScaleSheetLayoutView="100" workbookViewId="0">
      <selection activeCell="D29" sqref="D29"/>
    </sheetView>
  </sheetViews>
  <sheetFormatPr defaultColWidth="9" defaultRowHeight="14.25" x14ac:dyDescent="0.15"/>
  <cols>
    <col min="1" max="1" width="6.625" style="4" customWidth="1"/>
    <col min="2" max="2" width="30.625" style="4" customWidth="1"/>
    <col min="3" max="3" width="10.625" style="4" customWidth="1"/>
    <col min="4" max="4" width="10.625" style="11" customWidth="1"/>
    <col min="5" max="7" width="10.625" style="4" customWidth="1"/>
    <col min="8" max="8" width="10.625" style="11" customWidth="1"/>
    <col min="9" max="10" width="10.625" customWidth="1"/>
    <col min="11" max="11" width="10.625" style="5" customWidth="1"/>
    <col min="12" max="12" width="15.625" style="4" customWidth="1"/>
    <col min="13" max="16384" width="9" style="4"/>
  </cols>
  <sheetData>
    <row r="1" spans="1:12" ht="30" customHeight="1" x14ac:dyDescent="0.15">
      <c r="A1" s="47" t="s">
        <v>48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13" customFormat="1" ht="50.1" customHeight="1" x14ac:dyDescent="0.15">
      <c r="A2" s="48" t="s">
        <v>0</v>
      </c>
      <c r="B2" s="48" t="s">
        <v>1</v>
      </c>
      <c r="C2" s="50" t="s">
        <v>23</v>
      </c>
      <c r="D2" s="52" t="s">
        <v>39</v>
      </c>
      <c r="E2" s="53"/>
      <c r="F2" s="52" t="s">
        <v>40</v>
      </c>
      <c r="G2" s="53"/>
      <c r="H2" s="52" t="s">
        <v>41</v>
      </c>
      <c r="I2" s="53"/>
      <c r="J2" s="56" t="s">
        <v>34</v>
      </c>
      <c r="K2" s="57"/>
      <c r="L2" s="50" t="s">
        <v>29</v>
      </c>
    </row>
    <row r="3" spans="1:12" ht="20.100000000000001" customHeight="1" x14ac:dyDescent="0.15">
      <c r="A3" s="49"/>
      <c r="B3" s="48"/>
      <c r="C3" s="51"/>
      <c r="D3" s="10" t="s">
        <v>20</v>
      </c>
      <c r="E3" s="6" t="s">
        <v>21</v>
      </c>
      <c r="F3" s="6" t="s">
        <v>20</v>
      </c>
      <c r="G3" s="6" t="s">
        <v>21</v>
      </c>
      <c r="H3" s="10" t="s">
        <v>20</v>
      </c>
      <c r="I3" s="6" t="s">
        <v>21</v>
      </c>
      <c r="J3" s="6" t="s">
        <v>20</v>
      </c>
      <c r="K3" s="8" t="s">
        <v>27</v>
      </c>
      <c r="L3" s="51"/>
    </row>
    <row r="4" spans="1:12" ht="20.100000000000001" customHeight="1" x14ac:dyDescent="0.15">
      <c r="A4" s="6">
        <v>1</v>
      </c>
      <c r="B4" s="17" t="s">
        <v>42</v>
      </c>
      <c r="C4" s="7">
        <v>0</v>
      </c>
      <c r="D4" s="7">
        <v>0</v>
      </c>
      <c r="E4" s="7">
        <f>D4*10000</f>
        <v>0</v>
      </c>
      <c r="F4" s="7">
        <v>0</v>
      </c>
      <c r="G4" s="7">
        <f>F4*6000</f>
        <v>0</v>
      </c>
      <c r="H4" s="7">
        <v>0</v>
      </c>
      <c r="I4" s="7">
        <f>H4*3000</f>
        <v>0</v>
      </c>
      <c r="J4" s="7"/>
      <c r="K4" s="7"/>
      <c r="L4" s="7">
        <f>E4+G4+I4+K4</f>
        <v>0</v>
      </c>
    </row>
    <row r="5" spans="1:12" ht="20.100000000000001" customHeight="1" x14ac:dyDescent="0.15">
      <c r="A5" s="6">
        <v>2</v>
      </c>
      <c r="B5" s="32" t="s">
        <v>66</v>
      </c>
      <c r="C5" s="7">
        <v>56</v>
      </c>
      <c r="D5" s="7">
        <v>6</v>
      </c>
      <c r="E5" s="7">
        <f t="shared" ref="E5:E27" si="0">D5*10000</f>
        <v>60000</v>
      </c>
      <c r="F5" s="7">
        <v>6</v>
      </c>
      <c r="G5" s="7">
        <f t="shared" ref="G5:G27" si="1">F5*6000</f>
        <v>36000</v>
      </c>
      <c r="H5" s="7">
        <v>11</v>
      </c>
      <c r="I5" s="7">
        <f t="shared" ref="I5:I27" si="2">H5*3000</f>
        <v>33000</v>
      </c>
      <c r="J5" s="7"/>
      <c r="K5" s="7"/>
      <c r="L5" s="7">
        <f t="shared" ref="L5:L27" si="3">E5+G5+I5+K5</f>
        <v>129000</v>
      </c>
    </row>
    <row r="6" spans="1:12" ht="20.100000000000001" customHeight="1" x14ac:dyDescent="0.15">
      <c r="A6" s="6">
        <v>3</v>
      </c>
      <c r="B6" s="14" t="s">
        <v>2</v>
      </c>
      <c r="C6" s="7">
        <v>39</v>
      </c>
      <c r="D6" s="7">
        <v>4</v>
      </c>
      <c r="E6" s="7">
        <f t="shared" si="0"/>
        <v>40000</v>
      </c>
      <c r="F6" s="7">
        <v>4</v>
      </c>
      <c r="G6" s="7">
        <f t="shared" si="1"/>
        <v>24000</v>
      </c>
      <c r="H6" s="7">
        <v>8</v>
      </c>
      <c r="I6" s="7">
        <f t="shared" si="2"/>
        <v>24000</v>
      </c>
      <c r="J6" s="7"/>
      <c r="K6" s="7"/>
      <c r="L6" s="7">
        <f t="shared" si="3"/>
        <v>88000</v>
      </c>
    </row>
    <row r="7" spans="1:12" ht="20.100000000000001" customHeight="1" x14ac:dyDescent="0.15">
      <c r="A7" s="6">
        <v>4</v>
      </c>
      <c r="B7" s="14" t="s">
        <v>3</v>
      </c>
      <c r="C7" s="7">
        <v>56</v>
      </c>
      <c r="D7" s="7">
        <v>6</v>
      </c>
      <c r="E7" s="7">
        <f t="shared" si="0"/>
        <v>60000</v>
      </c>
      <c r="F7" s="7">
        <v>6</v>
      </c>
      <c r="G7" s="7">
        <f t="shared" si="1"/>
        <v>36000</v>
      </c>
      <c r="H7" s="7">
        <v>11</v>
      </c>
      <c r="I7" s="7">
        <f t="shared" si="2"/>
        <v>33000</v>
      </c>
      <c r="J7" s="7"/>
      <c r="K7" s="7"/>
      <c r="L7" s="7">
        <f t="shared" si="3"/>
        <v>129000</v>
      </c>
    </row>
    <row r="8" spans="1:12" ht="20.100000000000001" customHeight="1" x14ac:dyDescent="0.15">
      <c r="A8" s="6">
        <v>5</v>
      </c>
      <c r="B8" s="14" t="s">
        <v>4</v>
      </c>
      <c r="C8" s="7">
        <v>91</v>
      </c>
      <c r="D8" s="7">
        <v>9</v>
      </c>
      <c r="E8" s="7">
        <f t="shared" si="0"/>
        <v>90000</v>
      </c>
      <c r="F8" s="7">
        <v>9</v>
      </c>
      <c r="G8" s="7">
        <f t="shared" si="1"/>
        <v>54000</v>
      </c>
      <c r="H8" s="7">
        <v>18</v>
      </c>
      <c r="I8" s="7">
        <f t="shared" si="2"/>
        <v>54000</v>
      </c>
      <c r="J8" s="7"/>
      <c r="K8" s="7"/>
      <c r="L8" s="7">
        <f t="shared" si="3"/>
        <v>198000</v>
      </c>
    </row>
    <row r="9" spans="1:12" ht="20.100000000000001" customHeight="1" x14ac:dyDescent="0.15">
      <c r="A9" s="6">
        <v>6</v>
      </c>
      <c r="B9" s="14" t="s">
        <v>5</v>
      </c>
      <c r="C9" s="7">
        <v>73</v>
      </c>
      <c r="D9" s="7">
        <v>7</v>
      </c>
      <c r="E9" s="7">
        <f t="shared" si="0"/>
        <v>70000</v>
      </c>
      <c r="F9" s="7">
        <v>7</v>
      </c>
      <c r="G9" s="7">
        <f t="shared" si="1"/>
        <v>42000</v>
      </c>
      <c r="H9" s="7">
        <v>15</v>
      </c>
      <c r="I9" s="7">
        <f>H9*3000</f>
        <v>45000</v>
      </c>
      <c r="J9" s="7"/>
      <c r="K9" s="7"/>
      <c r="L9" s="7">
        <f t="shared" si="3"/>
        <v>157000</v>
      </c>
    </row>
    <row r="10" spans="1:12" ht="20.100000000000001" customHeight="1" x14ac:dyDescent="0.15">
      <c r="A10" s="6">
        <v>7</v>
      </c>
      <c r="B10" s="14" t="s">
        <v>6</v>
      </c>
      <c r="C10" s="7">
        <v>229</v>
      </c>
      <c r="D10" s="7">
        <v>23</v>
      </c>
      <c r="E10" s="7">
        <f t="shared" si="0"/>
        <v>230000</v>
      </c>
      <c r="F10" s="7">
        <v>23</v>
      </c>
      <c r="G10" s="7">
        <f t="shared" si="1"/>
        <v>138000</v>
      </c>
      <c r="H10" s="7">
        <v>46</v>
      </c>
      <c r="I10" s="7">
        <f t="shared" si="2"/>
        <v>138000</v>
      </c>
      <c r="J10" s="7"/>
      <c r="K10" s="7"/>
      <c r="L10" s="7">
        <f t="shared" si="3"/>
        <v>506000</v>
      </c>
    </row>
    <row r="11" spans="1:12" ht="20.100000000000001" customHeight="1" x14ac:dyDescent="0.15">
      <c r="A11" s="6">
        <v>8</v>
      </c>
      <c r="B11" s="14" t="s">
        <v>7</v>
      </c>
      <c r="C11" s="7">
        <v>33</v>
      </c>
      <c r="D11" s="7">
        <v>3</v>
      </c>
      <c r="E11" s="7">
        <f t="shared" si="0"/>
        <v>30000</v>
      </c>
      <c r="F11" s="7">
        <v>3</v>
      </c>
      <c r="G11" s="7">
        <f t="shared" si="1"/>
        <v>18000</v>
      </c>
      <c r="H11" s="7">
        <v>7</v>
      </c>
      <c r="I11" s="7">
        <f t="shared" si="2"/>
        <v>21000</v>
      </c>
      <c r="J11" s="7"/>
      <c r="K11" s="7"/>
      <c r="L11" s="7">
        <f t="shared" si="3"/>
        <v>69000</v>
      </c>
    </row>
    <row r="12" spans="1:12" ht="20.100000000000001" customHeight="1" x14ac:dyDescent="0.15">
      <c r="A12" s="6">
        <v>9</v>
      </c>
      <c r="B12" s="14" t="s">
        <v>8</v>
      </c>
      <c r="C12" s="7">
        <v>89</v>
      </c>
      <c r="D12" s="7">
        <v>9</v>
      </c>
      <c r="E12" s="7">
        <f t="shared" si="0"/>
        <v>90000</v>
      </c>
      <c r="F12" s="7">
        <v>9</v>
      </c>
      <c r="G12" s="7">
        <f t="shared" si="1"/>
        <v>54000</v>
      </c>
      <c r="H12" s="7">
        <v>18</v>
      </c>
      <c r="I12" s="7">
        <f t="shared" si="2"/>
        <v>54000</v>
      </c>
      <c r="J12" s="7"/>
      <c r="K12" s="7"/>
      <c r="L12" s="7">
        <f t="shared" si="3"/>
        <v>198000</v>
      </c>
    </row>
    <row r="13" spans="1:12" ht="20.100000000000001" customHeight="1" x14ac:dyDescent="0.15">
      <c r="A13" s="6">
        <v>10</v>
      </c>
      <c r="B13" s="14" t="s">
        <v>9</v>
      </c>
      <c r="C13" s="7">
        <v>80</v>
      </c>
      <c r="D13" s="7">
        <v>8</v>
      </c>
      <c r="E13" s="7">
        <f t="shared" si="0"/>
        <v>80000</v>
      </c>
      <c r="F13" s="7">
        <v>8</v>
      </c>
      <c r="G13" s="7">
        <f t="shared" si="1"/>
        <v>48000</v>
      </c>
      <c r="H13" s="7">
        <v>16</v>
      </c>
      <c r="I13" s="7">
        <f t="shared" si="2"/>
        <v>48000</v>
      </c>
      <c r="J13" s="7"/>
      <c r="K13" s="7"/>
      <c r="L13" s="7">
        <f t="shared" si="3"/>
        <v>176000</v>
      </c>
    </row>
    <row r="14" spans="1:12" ht="20.100000000000001" customHeight="1" x14ac:dyDescent="0.15">
      <c r="A14" s="6">
        <v>11</v>
      </c>
      <c r="B14" s="17" t="s">
        <v>43</v>
      </c>
      <c r="C14" s="7">
        <v>61</v>
      </c>
      <c r="D14" s="7">
        <v>6</v>
      </c>
      <c r="E14" s="7">
        <f t="shared" si="0"/>
        <v>60000</v>
      </c>
      <c r="F14" s="7">
        <v>6</v>
      </c>
      <c r="G14" s="7">
        <f t="shared" si="1"/>
        <v>36000</v>
      </c>
      <c r="H14" s="7">
        <v>12</v>
      </c>
      <c r="I14" s="7">
        <f t="shared" si="2"/>
        <v>36000</v>
      </c>
      <c r="J14" s="7"/>
      <c r="K14" s="7"/>
      <c r="L14" s="7">
        <f t="shared" si="3"/>
        <v>132000</v>
      </c>
    </row>
    <row r="15" spans="1:12" ht="20.100000000000001" customHeight="1" x14ac:dyDescent="0.15">
      <c r="A15" s="6">
        <v>12</v>
      </c>
      <c r="B15" s="14" t="s">
        <v>10</v>
      </c>
      <c r="C15" s="7">
        <v>121</v>
      </c>
      <c r="D15" s="7">
        <v>12</v>
      </c>
      <c r="E15" s="7">
        <f t="shared" si="0"/>
        <v>120000</v>
      </c>
      <c r="F15" s="7">
        <v>12</v>
      </c>
      <c r="G15" s="7">
        <f t="shared" si="1"/>
        <v>72000</v>
      </c>
      <c r="H15" s="7">
        <v>24</v>
      </c>
      <c r="I15" s="7">
        <f t="shared" si="2"/>
        <v>72000</v>
      </c>
      <c r="J15" s="7"/>
      <c r="K15" s="7"/>
      <c r="L15" s="7">
        <f t="shared" si="3"/>
        <v>264000</v>
      </c>
    </row>
    <row r="16" spans="1:12" ht="20.100000000000001" customHeight="1" x14ac:dyDescent="0.15">
      <c r="A16" s="6">
        <v>13</v>
      </c>
      <c r="B16" s="14" t="s">
        <v>11</v>
      </c>
      <c r="C16" s="7">
        <v>82</v>
      </c>
      <c r="D16" s="7">
        <v>8</v>
      </c>
      <c r="E16" s="7">
        <f t="shared" si="0"/>
        <v>80000</v>
      </c>
      <c r="F16" s="7">
        <v>8</v>
      </c>
      <c r="G16" s="7">
        <f t="shared" si="1"/>
        <v>48000</v>
      </c>
      <c r="H16" s="7">
        <v>16</v>
      </c>
      <c r="I16" s="7">
        <f t="shared" si="2"/>
        <v>48000</v>
      </c>
      <c r="J16" s="7"/>
      <c r="K16" s="7"/>
      <c r="L16" s="7">
        <f t="shared" si="3"/>
        <v>176000</v>
      </c>
    </row>
    <row r="17" spans="1:12" ht="20.100000000000001" customHeight="1" x14ac:dyDescent="0.15">
      <c r="A17" s="6">
        <v>14</v>
      </c>
      <c r="B17" s="14" t="s">
        <v>12</v>
      </c>
      <c r="C17" s="7">
        <v>72</v>
      </c>
      <c r="D17" s="7">
        <v>7</v>
      </c>
      <c r="E17" s="7">
        <f t="shared" si="0"/>
        <v>70000</v>
      </c>
      <c r="F17" s="7">
        <v>7</v>
      </c>
      <c r="G17" s="7">
        <f t="shared" si="1"/>
        <v>42000</v>
      </c>
      <c r="H17" s="7">
        <v>14</v>
      </c>
      <c r="I17" s="7">
        <f t="shared" si="2"/>
        <v>42000</v>
      </c>
      <c r="J17" s="7"/>
      <c r="K17" s="7"/>
      <c r="L17" s="7">
        <f t="shared" si="3"/>
        <v>154000</v>
      </c>
    </row>
    <row r="18" spans="1:12" ht="20.100000000000001" customHeight="1" x14ac:dyDescent="0.15">
      <c r="A18" s="6">
        <v>15</v>
      </c>
      <c r="B18" s="14" t="s">
        <v>24</v>
      </c>
      <c r="C18" s="7">
        <v>48</v>
      </c>
      <c r="D18" s="7">
        <v>5</v>
      </c>
      <c r="E18" s="7">
        <f t="shared" si="0"/>
        <v>50000</v>
      </c>
      <c r="F18" s="7">
        <v>5</v>
      </c>
      <c r="G18" s="7">
        <f t="shared" si="1"/>
        <v>30000</v>
      </c>
      <c r="H18" s="7">
        <v>10</v>
      </c>
      <c r="I18" s="7">
        <f t="shared" si="2"/>
        <v>30000</v>
      </c>
      <c r="J18" s="7"/>
      <c r="K18" s="7"/>
      <c r="L18" s="7">
        <f t="shared" si="3"/>
        <v>110000</v>
      </c>
    </row>
    <row r="19" spans="1:12" ht="20.100000000000001" customHeight="1" x14ac:dyDescent="0.15">
      <c r="A19" s="6">
        <v>16</v>
      </c>
      <c r="B19" s="14" t="s">
        <v>25</v>
      </c>
      <c r="C19" s="7">
        <v>54</v>
      </c>
      <c r="D19" s="7">
        <v>5</v>
      </c>
      <c r="E19" s="7">
        <f t="shared" si="0"/>
        <v>50000</v>
      </c>
      <c r="F19" s="7">
        <v>5</v>
      </c>
      <c r="G19" s="7">
        <f t="shared" si="1"/>
        <v>30000</v>
      </c>
      <c r="H19" s="7">
        <v>11</v>
      </c>
      <c r="I19" s="7">
        <f t="shared" si="2"/>
        <v>33000</v>
      </c>
      <c r="J19" s="7"/>
      <c r="K19" s="7"/>
      <c r="L19" s="7">
        <f t="shared" si="3"/>
        <v>113000</v>
      </c>
    </row>
    <row r="20" spans="1:12" ht="20.100000000000001" customHeight="1" x14ac:dyDescent="0.15">
      <c r="A20" s="6">
        <v>17</v>
      </c>
      <c r="B20" s="14" t="s">
        <v>13</v>
      </c>
      <c r="C20" s="7">
        <v>49</v>
      </c>
      <c r="D20" s="7">
        <v>5</v>
      </c>
      <c r="E20" s="7">
        <f t="shared" si="0"/>
        <v>50000</v>
      </c>
      <c r="F20" s="7">
        <v>5</v>
      </c>
      <c r="G20" s="7">
        <f t="shared" si="1"/>
        <v>30000</v>
      </c>
      <c r="H20" s="7">
        <v>10</v>
      </c>
      <c r="I20" s="7">
        <f t="shared" si="2"/>
        <v>30000</v>
      </c>
      <c r="J20" s="7">
        <v>8</v>
      </c>
      <c r="K20" s="7">
        <f>J20*2200</f>
        <v>17600</v>
      </c>
      <c r="L20" s="7">
        <f t="shared" si="3"/>
        <v>127600</v>
      </c>
    </row>
    <row r="21" spans="1:12" ht="20.100000000000001" customHeight="1" x14ac:dyDescent="0.15">
      <c r="A21" s="6">
        <v>18</v>
      </c>
      <c r="B21" s="14" t="s">
        <v>14</v>
      </c>
      <c r="C21" s="7">
        <v>90</v>
      </c>
      <c r="D21" s="7">
        <v>9</v>
      </c>
      <c r="E21" s="7">
        <f t="shared" si="0"/>
        <v>90000</v>
      </c>
      <c r="F21" s="7">
        <v>9</v>
      </c>
      <c r="G21" s="7">
        <f t="shared" si="1"/>
        <v>54000</v>
      </c>
      <c r="H21" s="7">
        <v>18</v>
      </c>
      <c r="I21" s="7">
        <f t="shared" si="2"/>
        <v>54000</v>
      </c>
      <c r="J21" s="7"/>
      <c r="K21" s="7"/>
      <c r="L21" s="7">
        <f t="shared" si="3"/>
        <v>198000</v>
      </c>
    </row>
    <row r="22" spans="1:12" ht="20.100000000000001" customHeight="1" x14ac:dyDescent="0.15">
      <c r="A22" s="6">
        <v>19</v>
      </c>
      <c r="B22" s="14" t="s">
        <v>15</v>
      </c>
      <c r="C22" s="7">
        <v>115</v>
      </c>
      <c r="D22" s="7">
        <v>12</v>
      </c>
      <c r="E22" s="7">
        <f t="shared" si="0"/>
        <v>120000</v>
      </c>
      <c r="F22" s="7">
        <v>12</v>
      </c>
      <c r="G22" s="7">
        <f t="shared" si="1"/>
        <v>72000</v>
      </c>
      <c r="H22" s="7">
        <v>23</v>
      </c>
      <c r="I22" s="7">
        <f t="shared" si="2"/>
        <v>69000</v>
      </c>
      <c r="J22" s="7">
        <v>100</v>
      </c>
      <c r="K22" s="7">
        <f>J22*2200</f>
        <v>220000</v>
      </c>
      <c r="L22" s="7">
        <f t="shared" si="3"/>
        <v>481000</v>
      </c>
    </row>
    <row r="23" spans="1:12" ht="20.100000000000001" customHeight="1" x14ac:dyDescent="0.15">
      <c r="A23" s="6">
        <v>20</v>
      </c>
      <c r="B23" s="17" t="s">
        <v>44</v>
      </c>
      <c r="C23" s="7">
        <v>54</v>
      </c>
      <c r="D23" s="7">
        <v>5</v>
      </c>
      <c r="E23" s="7">
        <f t="shared" si="0"/>
        <v>50000</v>
      </c>
      <c r="F23" s="7">
        <v>5</v>
      </c>
      <c r="G23" s="7">
        <f t="shared" si="1"/>
        <v>30000</v>
      </c>
      <c r="H23" s="7">
        <v>11</v>
      </c>
      <c r="I23" s="7">
        <f t="shared" si="2"/>
        <v>33000</v>
      </c>
      <c r="J23" s="7"/>
      <c r="K23" s="7"/>
      <c r="L23" s="7">
        <f t="shared" si="3"/>
        <v>113000</v>
      </c>
    </row>
    <row r="24" spans="1:12" ht="20.100000000000001" customHeight="1" x14ac:dyDescent="0.15">
      <c r="A24" s="6">
        <v>21</v>
      </c>
      <c r="B24" s="14" t="s">
        <v>16</v>
      </c>
      <c r="C24" s="7">
        <v>158</v>
      </c>
      <c r="D24" s="7">
        <v>16</v>
      </c>
      <c r="E24" s="7">
        <f t="shared" si="0"/>
        <v>160000</v>
      </c>
      <c r="F24" s="7">
        <v>16</v>
      </c>
      <c r="G24" s="7">
        <f t="shared" si="1"/>
        <v>96000</v>
      </c>
      <c r="H24" s="7">
        <v>32</v>
      </c>
      <c r="I24" s="7">
        <f t="shared" si="2"/>
        <v>96000</v>
      </c>
      <c r="J24" s="7"/>
      <c r="K24" s="7"/>
      <c r="L24" s="7">
        <f t="shared" si="3"/>
        <v>352000</v>
      </c>
    </row>
    <row r="25" spans="1:12" ht="20.100000000000001" customHeight="1" x14ac:dyDescent="0.15">
      <c r="A25" s="6">
        <v>22</v>
      </c>
      <c r="B25" s="14" t="s">
        <v>17</v>
      </c>
      <c r="C25" s="7">
        <v>115</v>
      </c>
      <c r="D25" s="7">
        <v>12</v>
      </c>
      <c r="E25" s="7">
        <f t="shared" si="0"/>
        <v>120000</v>
      </c>
      <c r="F25" s="7">
        <v>12</v>
      </c>
      <c r="G25" s="7">
        <f t="shared" si="1"/>
        <v>72000</v>
      </c>
      <c r="H25" s="7">
        <v>23</v>
      </c>
      <c r="I25" s="7">
        <f t="shared" si="2"/>
        <v>69000</v>
      </c>
      <c r="J25" s="7"/>
      <c r="K25" s="7"/>
      <c r="L25" s="7">
        <f t="shared" si="3"/>
        <v>261000</v>
      </c>
    </row>
    <row r="26" spans="1:12" ht="20.100000000000001" customHeight="1" x14ac:dyDescent="0.15">
      <c r="A26" s="6">
        <v>23</v>
      </c>
      <c r="B26" s="14" t="s">
        <v>18</v>
      </c>
      <c r="C26" s="7">
        <v>0</v>
      </c>
      <c r="D26" s="7">
        <v>0</v>
      </c>
      <c r="E26" s="7">
        <f t="shared" si="0"/>
        <v>0</v>
      </c>
      <c r="F26" s="7">
        <v>0</v>
      </c>
      <c r="G26" s="7">
        <f t="shared" si="1"/>
        <v>0</v>
      </c>
      <c r="H26" s="7">
        <v>0</v>
      </c>
      <c r="I26" s="7">
        <f t="shared" si="2"/>
        <v>0</v>
      </c>
      <c r="J26" s="7"/>
      <c r="K26" s="7"/>
      <c r="L26" s="7">
        <f t="shared" si="3"/>
        <v>0</v>
      </c>
    </row>
    <row r="27" spans="1:12" ht="20.100000000000001" customHeight="1" x14ac:dyDescent="0.15">
      <c r="A27" s="6">
        <v>24</v>
      </c>
      <c r="B27" s="14" t="s">
        <v>26</v>
      </c>
      <c r="C27" s="7">
        <v>14</v>
      </c>
      <c r="D27" s="7">
        <v>1</v>
      </c>
      <c r="E27" s="7">
        <f t="shared" si="0"/>
        <v>10000</v>
      </c>
      <c r="F27" s="7">
        <v>1</v>
      </c>
      <c r="G27" s="7">
        <f t="shared" si="1"/>
        <v>6000</v>
      </c>
      <c r="H27" s="7">
        <v>3</v>
      </c>
      <c r="I27" s="7">
        <f t="shared" si="2"/>
        <v>9000</v>
      </c>
      <c r="J27" s="7"/>
      <c r="K27" s="7"/>
      <c r="L27" s="7">
        <f t="shared" si="3"/>
        <v>25000</v>
      </c>
    </row>
    <row r="28" spans="1:12" ht="20.100000000000001" customHeight="1" x14ac:dyDescent="0.15">
      <c r="A28" s="7"/>
      <c r="B28" s="6" t="s">
        <v>19</v>
      </c>
      <c r="C28" s="9">
        <f>SUM(C4:C27)</f>
        <v>1779</v>
      </c>
      <c r="D28" s="9">
        <f t="shared" ref="D28:L28" si="4">SUM(D4:D27)</f>
        <v>178</v>
      </c>
      <c r="E28" s="9">
        <f t="shared" si="4"/>
        <v>1780000</v>
      </c>
      <c r="F28" s="7">
        <f t="shared" si="4"/>
        <v>178</v>
      </c>
      <c r="G28" s="7">
        <f t="shared" si="4"/>
        <v>1068000</v>
      </c>
      <c r="H28" s="7">
        <f t="shared" si="4"/>
        <v>357</v>
      </c>
      <c r="I28" s="7">
        <f t="shared" si="4"/>
        <v>1071000</v>
      </c>
      <c r="J28" s="7">
        <f t="shared" si="4"/>
        <v>108</v>
      </c>
      <c r="K28" s="7">
        <f t="shared" si="4"/>
        <v>237600</v>
      </c>
      <c r="L28" s="7">
        <f t="shared" si="4"/>
        <v>4156600</v>
      </c>
    </row>
  </sheetData>
  <mergeCells count="9">
    <mergeCell ref="A1:L1"/>
    <mergeCell ref="A2:A3"/>
    <mergeCell ref="B2:B3"/>
    <mergeCell ref="C2:C3"/>
    <mergeCell ref="D2:E2"/>
    <mergeCell ref="F2:G2"/>
    <mergeCell ref="H2:I2"/>
    <mergeCell ref="J2:K2"/>
    <mergeCell ref="L2:L3"/>
  </mergeCells>
  <phoneticPr fontId="3" type="noConversion"/>
  <pageMargins left="0.75" right="0.75" top="0.8" bottom="0.8" header="0.5" footer="0.5"/>
  <pageSetup paperSize="9" scale="77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8"/>
  <sheetViews>
    <sheetView zoomScaleSheetLayoutView="100" workbookViewId="0">
      <selection activeCell="B6" sqref="B6"/>
    </sheetView>
  </sheetViews>
  <sheetFormatPr defaultColWidth="9" defaultRowHeight="14.25" x14ac:dyDescent="0.15"/>
  <cols>
    <col min="1" max="1" width="6.625" style="4" customWidth="1"/>
    <col min="2" max="2" width="30.625" style="4" customWidth="1"/>
    <col min="3" max="3" width="10.625" style="4" customWidth="1"/>
    <col min="4" max="4" width="10.625" style="11" customWidth="1"/>
    <col min="5" max="7" width="10.625" style="4" customWidth="1"/>
    <col min="8" max="8" width="10.625" style="11" customWidth="1"/>
    <col min="9" max="10" width="10.625" customWidth="1"/>
    <col min="11" max="11" width="10.625" style="5" customWidth="1"/>
    <col min="12" max="12" width="15.625" style="4" customWidth="1"/>
    <col min="13" max="16384" width="9" style="4"/>
  </cols>
  <sheetData>
    <row r="1" spans="1:12" ht="30" customHeight="1" x14ac:dyDescent="0.15">
      <c r="A1" s="47" t="s">
        <v>49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13" customFormat="1" ht="50.1" customHeight="1" x14ac:dyDescent="0.15">
      <c r="A2" s="48" t="s">
        <v>0</v>
      </c>
      <c r="B2" s="48" t="s">
        <v>1</v>
      </c>
      <c r="C2" s="50" t="s">
        <v>23</v>
      </c>
      <c r="D2" s="52" t="s">
        <v>39</v>
      </c>
      <c r="E2" s="53"/>
      <c r="F2" s="52" t="s">
        <v>40</v>
      </c>
      <c r="G2" s="53"/>
      <c r="H2" s="52" t="s">
        <v>41</v>
      </c>
      <c r="I2" s="53"/>
      <c r="J2" s="56" t="s">
        <v>34</v>
      </c>
      <c r="K2" s="57"/>
      <c r="L2" s="50" t="s">
        <v>29</v>
      </c>
    </row>
    <row r="3" spans="1:12" ht="20.100000000000001" customHeight="1" x14ac:dyDescent="0.15">
      <c r="A3" s="49"/>
      <c r="B3" s="48"/>
      <c r="C3" s="51"/>
      <c r="D3" s="10" t="s">
        <v>20</v>
      </c>
      <c r="E3" s="6" t="s">
        <v>21</v>
      </c>
      <c r="F3" s="6" t="s">
        <v>20</v>
      </c>
      <c r="G3" s="6" t="s">
        <v>21</v>
      </c>
      <c r="H3" s="10" t="s">
        <v>20</v>
      </c>
      <c r="I3" s="6" t="s">
        <v>21</v>
      </c>
      <c r="J3" s="6" t="s">
        <v>20</v>
      </c>
      <c r="K3" s="8" t="s">
        <v>27</v>
      </c>
      <c r="L3" s="51"/>
    </row>
    <row r="4" spans="1:12" ht="20.100000000000001" customHeight="1" x14ac:dyDescent="0.15">
      <c r="A4" s="6">
        <v>1</v>
      </c>
      <c r="B4" s="17" t="s">
        <v>42</v>
      </c>
      <c r="C4" s="7">
        <v>42</v>
      </c>
      <c r="D4" s="7">
        <v>4</v>
      </c>
      <c r="E4" s="7">
        <f>D4*10000</f>
        <v>40000</v>
      </c>
      <c r="F4" s="7">
        <v>4</v>
      </c>
      <c r="G4" s="7">
        <f>F4*6000</f>
        <v>24000</v>
      </c>
      <c r="H4" s="7">
        <v>8</v>
      </c>
      <c r="I4" s="7">
        <f>H4*3000</f>
        <v>24000</v>
      </c>
      <c r="J4" s="7"/>
      <c r="K4" s="7"/>
      <c r="L4" s="7">
        <f>E4+G4+I4+K4</f>
        <v>88000</v>
      </c>
    </row>
    <row r="5" spans="1:12" ht="20.100000000000001" customHeight="1" x14ac:dyDescent="0.15">
      <c r="A5" s="6">
        <v>2</v>
      </c>
      <c r="B5" s="32" t="s">
        <v>65</v>
      </c>
      <c r="C5" s="7">
        <v>103</v>
      </c>
      <c r="D5" s="7">
        <v>10</v>
      </c>
      <c r="E5" s="7">
        <f t="shared" ref="E5:E27" si="0">D5*10000</f>
        <v>100000</v>
      </c>
      <c r="F5" s="7">
        <v>10</v>
      </c>
      <c r="G5" s="7">
        <f t="shared" ref="G5:G27" si="1">F5*6000</f>
        <v>60000</v>
      </c>
      <c r="H5" s="7">
        <v>21</v>
      </c>
      <c r="I5" s="7">
        <f t="shared" ref="I5:I27" si="2">H5*3000</f>
        <v>63000</v>
      </c>
      <c r="J5" s="7"/>
      <c r="K5" s="7"/>
      <c r="L5" s="7">
        <f t="shared" ref="L5:L27" si="3">E5+G5+I5+K5</f>
        <v>223000</v>
      </c>
    </row>
    <row r="6" spans="1:12" ht="20.100000000000001" customHeight="1" x14ac:dyDescent="0.15">
      <c r="A6" s="6">
        <v>3</v>
      </c>
      <c r="B6" s="14" t="s">
        <v>2</v>
      </c>
      <c r="C6" s="7">
        <v>108</v>
      </c>
      <c r="D6" s="7">
        <v>11</v>
      </c>
      <c r="E6" s="7">
        <f t="shared" si="0"/>
        <v>110000</v>
      </c>
      <c r="F6" s="7">
        <v>11</v>
      </c>
      <c r="G6" s="7">
        <f t="shared" si="1"/>
        <v>66000</v>
      </c>
      <c r="H6" s="7">
        <v>22</v>
      </c>
      <c r="I6" s="7">
        <f t="shared" si="2"/>
        <v>66000</v>
      </c>
      <c r="J6" s="7"/>
      <c r="K6" s="7"/>
      <c r="L6" s="7">
        <f t="shared" si="3"/>
        <v>242000</v>
      </c>
    </row>
    <row r="7" spans="1:12" ht="20.100000000000001" customHeight="1" x14ac:dyDescent="0.15">
      <c r="A7" s="6">
        <v>4</v>
      </c>
      <c r="B7" s="14" t="s">
        <v>3</v>
      </c>
      <c r="C7" s="7">
        <v>155</v>
      </c>
      <c r="D7" s="7">
        <v>16</v>
      </c>
      <c r="E7" s="7">
        <f t="shared" si="0"/>
        <v>160000</v>
      </c>
      <c r="F7" s="7">
        <v>16</v>
      </c>
      <c r="G7" s="7">
        <f t="shared" si="1"/>
        <v>96000</v>
      </c>
      <c r="H7" s="7">
        <v>31</v>
      </c>
      <c r="I7" s="7">
        <f t="shared" si="2"/>
        <v>93000</v>
      </c>
      <c r="J7" s="7"/>
      <c r="K7" s="7"/>
      <c r="L7" s="7">
        <f t="shared" si="3"/>
        <v>349000</v>
      </c>
    </row>
    <row r="8" spans="1:12" ht="20.100000000000001" customHeight="1" x14ac:dyDescent="0.15">
      <c r="A8" s="6">
        <v>5</v>
      </c>
      <c r="B8" s="14" t="s">
        <v>4</v>
      </c>
      <c r="C8" s="7">
        <v>96</v>
      </c>
      <c r="D8" s="7">
        <v>10</v>
      </c>
      <c r="E8" s="7">
        <f t="shared" si="0"/>
        <v>100000</v>
      </c>
      <c r="F8" s="7">
        <v>10</v>
      </c>
      <c r="G8" s="7">
        <f t="shared" si="1"/>
        <v>60000</v>
      </c>
      <c r="H8" s="7">
        <v>19</v>
      </c>
      <c r="I8" s="7">
        <f t="shared" si="2"/>
        <v>57000</v>
      </c>
      <c r="J8" s="7"/>
      <c r="K8" s="7"/>
      <c r="L8" s="7">
        <f t="shared" si="3"/>
        <v>217000</v>
      </c>
    </row>
    <row r="9" spans="1:12" ht="20.100000000000001" customHeight="1" x14ac:dyDescent="0.15">
      <c r="A9" s="6">
        <v>6</v>
      </c>
      <c r="B9" s="14" t="s">
        <v>5</v>
      </c>
      <c r="C9" s="7">
        <v>140</v>
      </c>
      <c r="D9" s="7">
        <v>14</v>
      </c>
      <c r="E9" s="7">
        <f t="shared" si="0"/>
        <v>140000</v>
      </c>
      <c r="F9" s="7">
        <v>14</v>
      </c>
      <c r="G9" s="7">
        <f t="shared" si="1"/>
        <v>84000</v>
      </c>
      <c r="H9" s="7">
        <v>28</v>
      </c>
      <c r="I9" s="7">
        <f>H9*3000</f>
        <v>84000</v>
      </c>
      <c r="J9" s="7"/>
      <c r="K9" s="7"/>
      <c r="L9" s="7">
        <f t="shared" si="3"/>
        <v>308000</v>
      </c>
    </row>
    <row r="10" spans="1:12" ht="20.100000000000001" customHeight="1" x14ac:dyDescent="0.15">
      <c r="A10" s="6">
        <v>7</v>
      </c>
      <c r="B10" s="14" t="s">
        <v>6</v>
      </c>
      <c r="C10" s="7">
        <v>234</v>
      </c>
      <c r="D10" s="7">
        <v>23</v>
      </c>
      <c r="E10" s="7">
        <f t="shared" si="0"/>
        <v>230000</v>
      </c>
      <c r="F10" s="7">
        <v>23</v>
      </c>
      <c r="G10" s="7">
        <f t="shared" si="1"/>
        <v>138000</v>
      </c>
      <c r="H10" s="7">
        <v>47</v>
      </c>
      <c r="I10" s="7">
        <f t="shared" si="2"/>
        <v>141000</v>
      </c>
      <c r="J10" s="7"/>
      <c r="K10" s="7"/>
      <c r="L10" s="7">
        <f t="shared" si="3"/>
        <v>509000</v>
      </c>
    </row>
    <row r="11" spans="1:12" ht="20.100000000000001" customHeight="1" x14ac:dyDescent="0.15">
      <c r="A11" s="6">
        <v>8</v>
      </c>
      <c r="B11" s="14" t="s">
        <v>7</v>
      </c>
      <c r="C11" s="7">
        <v>214</v>
      </c>
      <c r="D11" s="7">
        <v>21</v>
      </c>
      <c r="E11" s="7">
        <f t="shared" si="0"/>
        <v>210000</v>
      </c>
      <c r="F11" s="7">
        <v>21</v>
      </c>
      <c r="G11" s="7">
        <f t="shared" si="1"/>
        <v>126000</v>
      </c>
      <c r="H11" s="7">
        <v>43</v>
      </c>
      <c r="I11" s="7">
        <f t="shared" si="2"/>
        <v>129000</v>
      </c>
      <c r="J11" s="7"/>
      <c r="K11" s="7"/>
      <c r="L11" s="7">
        <f t="shared" si="3"/>
        <v>465000</v>
      </c>
    </row>
    <row r="12" spans="1:12" ht="20.100000000000001" customHeight="1" x14ac:dyDescent="0.15">
      <c r="A12" s="6">
        <v>9</v>
      </c>
      <c r="B12" s="14" t="s">
        <v>8</v>
      </c>
      <c r="C12" s="7">
        <v>99</v>
      </c>
      <c r="D12" s="7">
        <v>10</v>
      </c>
      <c r="E12" s="7">
        <f t="shared" si="0"/>
        <v>100000</v>
      </c>
      <c r="F12" s="7">
        <v>10</v>
      </c>
      <c r="G12" s="7">
        <f t="shared" si="1"/>
        <v>60000</v>
      </c>
      <c r="H12" s="7">
        <v>20</v>
      </c>
      <c r="I12" s="7">
        <f t="shared" si="2"/>
        <v>60000</v>
      </c>
      <c r="J12" s="7"/>
      <c r="K12" s="7"/>
      <c r="L12" s="7">
        <f t="shared" si="3"/>
        <v>220000</v>
      </c>
    </row>
    <row r="13" spans="1:12" ht="20.100000000000001" customHeight="1" x14ac:dyDescent="0.15">
      <c r="A13" s="6">
        <v>10</v>
      </c>
      <c r="B13" s="14" t="s">
        <v>9</v>
      </c>
      <c r="C13" s="7">
        <v>177</v>
      </c>
      <c r="D13" s="7">
        <v>18</v>
      </c>
      <c r="E13" s="7">
        <f t="shared" si="0"/>
        <v>180000</v>
      </c>
      <c r="F13" s="7">
        <v>18</v>
      </c>
      <c r="G13" s="7">
        <f t="shared" si="1"/>
        <v>108000</v>
      </c>
      <c r="H13" s="7">
        <v>35</v>
      </c>
      <c r="I13" s="7">
        <f t="shared" si="2"/>
        <v>105000</v>
      </c>
      <c r="J13" s="7"/>
      <c r="K13" s="7"/>
      <c r="L13" s="7">
        <f t="shared" si="3"/>
        <v>393000</v>
      </c>
    </row>
    <row r="14" spans="1:12" ht="20.100000000000001" customHeight="1" x14ac:dyDescent="0.15">
      <c r="A14" s="6">
        <v>11</v>
      </c>
      <c r="B14" s="17" t="s">
        <v>43</v>
      </c>
      <c r="C14" s="7">
        <v>102</v>
      </c>
      <c r="D14" s="7">
        <v>10</v>
      </c>
      <c r="E14" s="7">
        <f t="shared" si="0"/>
        <v>100000</v>
      </c>
      <c r="F14" s="7">
        <v>10</v>
      </c>
      <c r="G14" s="7">
        <f t="shared" si="1"/>
        <v>60000</v>
      </c>
      <c r="H14" s="7">
        <v>20</v>
      </c>
      <c r="I14" s="7">
        <f t="shared" si="2"/>
        <v>60000</v>
      </c>
      <c r="J14" s="7"/>
      <c r="K14" s="7"/>
      <c r="L14" s="7">
        <f t="shared" si="3"/>
        <v>220000</v>
      </c>
    </row>
    <row r="15" spans="1:12" ht="20.100000000000001" customHeight="1" x14ac:dyDescent="0.15">
      <c r="A15" s="6">
        <v>12</v>
      </c>
      <c r="B15" s="14" t="s">
        <v>10</v>
      </c>
      <c r="C15" s="7">
        <v>134</v>
      </c>
      <c r="D15" s="7">
        <v>13</v>
      </c>
      <c r="E15" s="7">
        <f t="shared" si="0"/>
        <v>130000</v>
      </c>
      <c r="F15" s="7">
        <v>13</v>
      </c>
      <c r="G15" s="7">
        <f t="shared" si="1"/>
        <v>78000</v>
      </c>
      <c r="H15" s="7">
        <v>27</v>
      </c>
      <c r="I15" s="7">
        <f t="shared" si="2"/>
        <v>81000</v>
      </c>
      <c r="J15" s="7"/>
      <c r="K15" s="7"/>
      <c r="L15" s="7">
        <f t="shared" si="3"/>
        <v>289000</v>
      </c>
    </row>
    <row r="16" spans="1:12" ht="20.100000000000001" customHeight="1" x14ac:dyDescent="0.15">
      <c r="A16" s="6">
        <v>13</v>
      </c>
      <c r="B16" s="14" t="s">
        <v>11</v>
      </c>
      <c r="C16" s="7">
        <v>91</v>
      </c>
      <c r="D16" s="7">
        <v>9</v>
      </c>
      <c r="E16" s="7">
        <f t="shared" si="0"/>
        <v>90000</v>
      </c>
      <c r="F16" s="7">
        <v>9</v>
      </c>
      <c r="G16" s="7">
        <f t="shared" si="1"/>
        <v>54000</v>
      </c>
      <c r="H16" s="7">
        <v>18</v>
      </c>
      <c r="I16" s="7">
        <f t="shared" si="2"/>
        <v>54000</v>
      </c>
      <c r="J16" s="7"/>
      <c r="K16" s="7"/>
      <c r="L16" s="7">
        <f t="shared" si="3"/>
        <v>198000</v>
      </c>
    </row>
    <row r="17" spans="1:12" ht="20.100000000000001" customHeight="1" x14ac:dyDescent="0.15">
      <c r="A17" s="6">
        <v>14</v>
      </c>
      <c r="B17" s="14" t="s">
        <v>12</v>
      </c>
      <c r="C17" s="7">
        <v>74</v>
      </c>
      <c r="D17" s="7">
        <v>7</v>
      </c>
      <c r="E17" s="7">
        <f t="shared" si="0"/>
        <v>70000</v>
      </c>
      <c r="F17" s="7">
        <v>7</v>
      </c>
      <c r="G17" s="7">
        <f t="shared" si="1"/>
        <v>42000</v>
      </c>
      <c r="H17" s="7">
        <v>15</v>
      </c>
      <c r="I17" s="7">
        <f t="shared" si="2"/>
        <v>45000</v>
      </c>
      <c r="J17" s="7"/>
      <c r="K17" s="7"/>
      <c r="L17" s="7">
        <f t="shared" si="3"/>
        <v>157000</v>
      </c>
    </row>
    <row r="18" spans="1:12" ht="20.100000000000001" customHeight="1" x14ac:dyDescent="0.15">
      <c r="A18" s="6">
        <v>15</v>
      </c>
      <c r="B18" s="14" t="s">
        <v>24</v>
      </c>
      <c r="C18" s="7">
        <v>134</v>
      </c>
      <c r="D18" s="7">
        <v>13</v>
      </c>
      <c r="E18" s="7">
        <f t="shared" si="0"/>
        <v>130000</v>
      </c>
      <c r="F18" s="7">
        <v>13</v>
      </c>
      <c r="G18" s="7">
        <f t="shared" si="1"/>
        <v>78000</v>
      </c>
      <c r="H18" s="7">
        <v>27</v>
      </c>
      <c r="I18" s="7">
        <f t="shared" si="2"/>
        <v>81000</v>
      </c>
      <c r="J18" s="7"/>
      <c r="K18" s="7"/>
      <c r="L18" s="7">
        <f t="shared" si="3"/>
        <v>289000</v>
      </c>
    </row>
    <row r="19" spans="1:12" ht="20.100000000000001" customHeight="1" x14ac:dyDescent="0.15">
      <c r="A19" s="6">
        <v>16</v>
      </c>
      <c r="B19" s="14" t="s">
        <v>25</v>
      </c>
      <c r="C19" s="7">
        <v>106</v>
      </c>
      <c r="D19" s="7">
        <v>11</v>
      </c>
      <c r="E19" s="7">
        <f t="shared" si="0"/>
        <v>110000</v>
      </c>
      <c r="F19" s="7">
        <v>11</v>
      </c>
      <c r="G19" s="7">
        <f t="shared" si="1"/>
        <v>66000</v>
      </c>
      <c r="H19" s="7">
        <v>21</v>
      </c>
      <c r="I19" s="7">
        <f t="shared" si="2"/>
        <v>63000</v>
      </c>
      <c r="J19" s="30">
        <v>19</v>
      </c>
      <c r="K19" s="30">
        <f t="shared" ref="K19:K20" si="4">2200*J19</f>
        <v>41800</v>
      </c>
      <c r="L19" s="7">
        <f t="shared" si="3"/>
        <v>280800</v>
      </c>
    </row>
    <row r="20" spans="1:12" ht="20.100000000000001" customHeight="1" x14ac:dyDescent="0.15">
      <c r="A20" s="6">
        <v>17</v>
      </c>
      <c r="B20" s="14" t="s">
        <v>13</v>
      </c>
      <c r="C20" s="7">
        <v>101</v>
      </c>
      <c r="D20" s="7">
        <v>10</v>
      </c>
      <c r="E20" s="7">
        <f t="shared" si="0"/>
        <v>100000</v>
      </c>
      <c r="F20" s="7">
        <v>10</v>
      </c>
      <c r="G20" s="7">
        <f t="shared" si="1"/>
        <v>60000</v>
      </c>
      <c r="H20" s="7">
        <v>20</v>
      </c>
      <c r="I20" s="7">
        <f t="shared" si="2"/>
        <v>60000</v>
      </c>
      <c r="J20" s="30">
        <v>3</v>
      </c>
      <c r="K20" s="30">
        <f t="shared" si="4"/>
        <v>6600</v>
      </c>
      <c r="L20" s="7">
        <f t="shared" si="3"/>
        <v>226600</v>
      </c>
    </row>
    <row r="21" spans="1:12" ht="20.100000000000001" customHeight="1" x14ac:dyDescent="0.15">
      <c r="A21" s="6">
        <v>18</v>
      </c>
      <c r="B21" s="14" t="s">
        <v>14</v>
      </c>
      <c r="C21" s="7">
        <v>105</v>
      </c>
      <c r="D21" s="7">
        <v>11</v>
      </c>
      <c r="E21" s="7">
        <f t="shared" si="0"/>
        <v>110000</v>
      </c>
      <c r="F21" s="7">
        <v>11</v>
      </c>
      <c r="G21" s="7">
        <f t="shared" si="1"/>
        <v>66000</v>
      </c>
      <c r="H21" s="7">
        <v>21</v>
      </c>
      <c r="I21" s="7">
        <f t="shared" si="2"/>
        <v>63000</v>
      </c>
      <c r="J21" s="7"/>
      <c r="K21" s="7"/>
      <c r="L21" s="7">
        <f t="shared" si="3"/>
        <v>239000</v>
      </c>
    </row>
    <row r="22" spans="1:12" ht="20.100000000000001" customHeight="1" x14ac:dyDescent="0.15">
      <c r="A22" s="6">
        <v>19</v>
      </c>
      <c r="B22" s="14" t="s">
        <v>15</v>
      </c>
      <c r="C22" s="7">
        <v>133</v>
      </c>
      <c r="D22" s="7">
        <v>13</v>
      </c>
      <c r="E22" s="7">
        <f t="shared" si="0"/>
        <v>130000</v>
      </c>
      <c r="F22" s="7">
        <v>13</v>
      </c>
      <c r="G22" s="7">
        <f t="shared" si="1"/>
        <v>78000</v>
      </c>
      <c r="H22" s="7">
        <v>27</v>
      </c>
      <c r="I22" s="7">
        <f t="shared" si="2"/>
        <v>81000</v>
      </c>
      <c r="J22" s="30">
        <v>110</v>
      </c>
      <c r="K22" s="30">
        <f t="shared" ref="K22" si="5">2200*J22</f>
        <v>242000</v>
      </c>
      <c r="L22" s="7">
        <f t="shared" si="3"/>
        <v>531000</v>
      </c>
    </row>
    <row r="23" spans="1:12" ht="20.100000000000001" customHeight="1" x14ac:dyDescent="0.15">
      <c r="A23" s="6">
        <v>20</v>
      </c>
      <c r="B23" s="17" t="s">
        <v>44</v>
      </c>
      <c r="C23" s="7">
        <v>87</v>
      </c>
      <c r="D23" s="7">
        <v>9</v>
      </c>
      <c r="E23" s="7">
        <f t="shared" si="0"/>
        <v>90000</v>
      </c>
      <c r="F23" s="7">
        <v>9</v>
      </c>
      <c r="G23" s="7">
        <f t="shared" si="1"/>
        <v>54000</v>
      </c>
      <c r="H23" s="7">
        <v>17</v>
      </c>
      <c r="I23" s="7">
        <f t="shared" si="2"/>
        <v>51000</v>
      </c>
      <c r="J23" s="7"/>
      <c r="K23" s="7"/>
      <c r="L23" s="7">
        <f t="shared" si="3"/>
        <v>195000</v>
      </c>
    </row>
    <row r="24" spans="1:12" ht="20.100000000000001" customHeight="1" x14ac:dyDescent="0.15">
      <c r="A24" s="6">
        <v>21</v>
      </c>
      <c r="B24" s="14" t="s">
        <v>16</v>
      </c>
      <c r="C24" s="7">
        <v>267</v>
      </c>
      <c r="D24" s="7">
        <v>27</v>
      </c>
      <c r="E24" s="7">
        <f t="shared" si="0"/>
        <v>270000</v>
      </c>
      <c r="F24" s="7">
        <v>27</v>
      </c>
      <c r="G24" s="7">
        <f t="shared" si="1"/>
        <v>162000</v>
      </c>
      <c r="H24" s="7">
        <v>53</v>
      </c>
      <c r="I24" s="7">
        <f t="shared" si="2"/>
        <v>159000</v>
      </c>
      <c r="J24" s="7"/>
      <c r="K24" s="7"/>
      <c r="L24" s="7">
        <f t="shared" si="3"/>
        <v>591000</v>
      </c>
    </row>
    <row r="25" spans="1:12" ht="20.100000000000001" customHeight="1" x14ac:dyDescent="0.15">
      <c r="A25" s="6">
        <v>22</v>
      </c>
      <c r="B25" s="14" t="s">
        <v>17</v>
      </c>
      <c r="C25" s="7">
        <v>147</v>
      </c>
      <c r="D25" s="7">
        <v>15</v>
      </c>
      <c r="E25" s="7">
        <f t="shared" si="0"/>
        <v>150000</v>
      </c>
      <c r="F25" s="7">
        <v>15</v>
      </c>
      <c r="G25" s="7">
        <f t="shared" si="1"/>
        <v>90000</v>
      </c>
      <c r="H25" s="7">
        <v>29</v>
      </c>
      <c r="I25" s="7">
        <f t="shared" si="2"/>
        <v>87000</v>
      </c>
      <c r="J25" s="7"/>
      <c r="K25" s="7"/>
      <c r="L25" s="7">
        <f t="shared" si="3"/>
        <v>327000</v>
      </c>
    </row>
    <row r="26" spans="1:12" ht="20.100000000000001" customHeight="1" x14ac:dyDescent="0.15">
      <c r="A26" s="6">
        <v>23</v>
      </c>
      <c r="B26" s="14" t="s">
        <v>18</v>
      </c>
      <c r="C26" s="7">
        <v>52</v>
      </c>
      <c r="D26" s="7">
        <v>5</v>
      </c>
      <c r="E26" s="7">
        <f t="shared" si="0"/>
        <v>50000</v>
      </c>
      <c r="F26" s="7">
        <v>5</v>
      </c>
      <c r="G26" s="7">
        <f t="shared" si="1"/>
        <v>30000</v>
      </c>
      <c r="H26" s="7">
        <v>10</v>
      </c>
      <c r="I26" s="7">
        <f t="shared" si="2"/>
        <v>30000</v>
      </c>
      <c r="J26" s="7"/>
      <c r="K26" s="7"/>
      <c r="L26" s="7">
        <f t="shared" si="3"/>
        <v>110000</v>
      </c>
    </row>
    <row r="27" spans="1:12" ht="20.100000000000001" customHeight="1" x14ac:dyDescent="0.15">
      <c r="A27" s="6">
        <v>24</v>
      </c>
      <c r="B27" s="14" t="s">
        <v>26</v>
      </c>
      <c r="C27" s="7">
        <v>14</v>
      </c>
      <c r="D27" s="7">
        <v>1</v>
      </c>
      <c r="E27" s="7">
        <f t="shared" si="0"/>
        <v>10000</v>
      </c>
      <c r="F27" s="7">
        <v>1</v>
      </c>
      <c r="G27" s="7">
        <f t="shared" si="1"/>
        <v>6000</v>
      </c>
      <c r="H27" s="7">
        <v>3</v>
      </c>
      <c r="I27" s="7">
        <f t="shared" si="2"/>
        <v>9000</v>
      </c>
      <c r="J27" s="7"/>
      <c r="K27" s="7"/>
      <c r="L27" s="7">
        <f t="shared" si="3"/>
        <v>25000</v>
      </c>
    </row>
    <row r="28" spans="1:12" ht="20.100000000000001" customHeight="1" x14ac:dyDescent="0.15">
      <c r="A28" s="7"/>
      <c r="B28" s="6" t="s">
        <v>19</v>
      </c>
      <c r="C28" s="7">
        <f>SUM(C4:C27)</f>
        <v>2915</v>
      </c>
      <c r="D28" s="7">
        <f t="shared" ref="D28:L28" si="6">SUM(D4:D27)</f>
        <v>291</v>
      </c>
      <c r="E28" s="7">
        <f t="shared" si="6"/>
        <v>2910000</v>
      </c>
      <c r="F28" s="7">
        <f t="shared" si="6"/>
        <v>291</v>
      </c>
      <c r="G28" s="7">
        <f t="shared" si="6"/>
        <v>1746000</v>
      </c>
      <c r="H28" s="7">
        <f t="shared" si="6"/>
        <v>582</v>
      </c>
      <c r="I28" s="7">
        <f t="shared" si="6"/>
        <v>1746000</v>
      </c>
      <c r="J28" s="7">
        <f t="shared" si="6"/>
        <v>132</v>
      </c>
      <c r="K28" s="7">
        <f t="shared" si="6"/>
        <v>290400</v>
      </c>
      <c r="L28" s="7">
        <f t="shared" si="6"/>
        <v>6692400</v>
      </c>
    </row>
  </sheetData>
  <mergeCells count="9">
    <mergeCell ref="A1:L1"/>
    <mergeCell ref="A2:A3"/>
    <mergeCell ref="B2:B3"/>
    <mergeCell ref="C2:C3"/>
    <mergeCell ref="D2:E2"/>
    <mergeCell ref="F2:G2"/>
    <mergeCell ref="H2:I2"/>
    <mergeCell ref="J2:K2"/>
    <mergeCell ref="L2:L3"/>
  </mergeCells>
  <phoneticPr fontId="15" type="noConversion"/>
  <pageMargins left="0.75" right="0.75" top="0.8" bottom="0.8" header="0.5" footer="0.5"/>
  <pageSetup paperSize="9" scale="77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9"/>
  <sheetViews>
    <sheetView zoomScaleNormal="100" zoomScaleSheetLayoutView="100" workbookViewId="0">
      <selection activeCell="R21" sqref="R21"/>
    </sheetView>
  </sheetViews>
  <sheetFormatPr defaultColWidth="9" defaultRowHeight="14.25" x14ac:dyDescent="0.15"/>
  <cols>
    <col min="1" max="1" width="6.625" style="4" customWidth="1"/>
    <col min="2" max="2" width="30.625" style="4" customWidth="1"/>
    <col min="3" max="3" width="10.625" style="4" customWidth="1"/>
    <col min="4" max="4" width="10.625" style="11" customWidth="1"/>
    <col min="5" max="7" width="10.625" style="4" customWidth="1"/>
    <col min="8" max="8" width="10.625" style="11" customWidth="1"/>
    <col min="9" max="10" width="10.625" customWidth="1"/>
    <col min="11" max="11" width="10.625" style="5" customWidth="1"/>
    <col min="12" max="12" width="15.625" style="4" customWidth="1"/>
    <col min="13" max="16384" width="9" style="4"/>
  </cols>
  <sheetData>
    <row r="1" spans="1:12" ht="30" customHeight="1" x14ac:dyDescent="0.15">
      <c r="A1" s="47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13" customFormat="1" ht="50.1" customHeight="1" x14ac:dyDescent="0.15">
      <c r="A2" s="58" t="s">
        <v>0</v>
      </c>
      <c r="B2" s="58" t="s">
        <v>1</v>
      </c>
      <c r="C2" s="60" t="s">
        <v>53</v>
      </c>
      <c r="D2" s="64" t="s">
        <v>54</v>
      </c>
      <c r="E2" s="65"/>
      <c r="F2" s="65"/>
      <c r="G2" s="66"/>
      <c r="H2" s="62" t="s">
        <v>55</v>
      </c>
      <c r="I2" s="62"/>
      <c r="J2" s="63" t="s">
        <v>56</v>
      </c>
      <c r="K2" s="63"/>
      <c r="L2" s="60" t="s">
        <v>57</v>
      </c>
    </row>
    <row r="3" spans="1:12" ht="20.100000000000001" customHeight="1" x14ac:dyDescent="0.15">
      <c r="A3" s="59"/>
      <c r="B3" s="58"/>
      <c r="C3" s="61"/>
      <c r="D3" s="27" t="s">
        <v>58</v>
      </c>
      <c r="E3" s="25" t="s">
        <v>21</v>
      </c>
      <c r="F3" s="25" t="s">
        <v>59</v>
      </c>
      <c r="G3" s="25" t="s">
        <v>21</v>
      </c>
      <c r="H3" s="27" t="s">
        <v>20</v>
      </c>
      <c r="I3" s="25" t="s">
        <v>21</v>
      </c>
      <c r="J3" s="25" t="s">
        <v>20</v>
      </c>
      <c r="K3" s="24" t="s">
        <v>60</v>
      </c>
      <c r="L3" s="61"/>
    </row>
    <row r="4" spans="1:12" ht="20.100000000000001" customHeight="1" x14ac:dyDescent="0.15">
      <c r="A4" s="25">
        <v>1</v>
      </c>
      <c r="B4" s="17" t="s">
        <v>42</v>
      </c>
      <c r="C4" s="7">
        <v>31</v>
      </c>
      <c r="D4" s="7">
        <v>0</v>
      </c>
      <c r="E4" s="7">
        <f>8000*D4</f>
        <v>0</v>
      </c>
      <c r="F4" s="7">
        <v>2</v>
      </c>
      <c r="G4" s="7">
        <f>8000*F4</f>
        <v>16000</v>
      </c>
      <c r="H4" s="7">
        <v>7</v>
      </c>
      <c r="I4" s="7">
        <f>6000*H4</f>
        <v>42000</v>
      </c>
      <c r="J4" s="7"/>
      <c r="K4" s="7"/>
      <c r="L4" s="7">
        <f>E4+G4+I4+K4</f>
        <v>58000</v>
      </c>
    </row>
    <row r="5" spans="1:12" ht="20.100000000000001" customHeight="1" x14ac:dyDescent="0.15">
      <c r="A5" s="25">
        <v>2</v>
      </c>
      <c r="B5" s="32" t="s">
        <v>65</v>
      </c>
      <c r="C5" s="7">
        <v>107</v>
      </c>
      <c r="D5" s="7">
        <v>2</v>
      </c>
      <c r="E5" s="7">
        <f t="shared" ref="E5:E28" si="0">8000*D5</f>
        <v>16000</v>
      </c>
      <c r="F5" s="7">
        <v>1</v>
      </c>
      <c r="G5" s="7">
        <f t="shared" ref="G5:G28" si="1">8000*F5</f>
        <v>8000</v>
      </c>
      <c r="H5" s="7">
        <v>31</v>
      </c>
      <c r="I5" s="7">
        <f t="shared" ref="I5:I28" si="2">6000*H5</f>
        <v>186000</v>
      </c>
      <c r="J5" s="7"/>
      <c r="K5" s="7"/>
      <c r="L5" s="7">
        <f t="shared" ref="L5:L29" si="3">E5+G5+I5+K5</f>
        <v>210000</v>
      </c>
    </row>
    <row r="6" spans="1:12" ht="20.100000000000001" customHeight="1" x14ac:dyDescent="0.15">
      <c r="A6" s="25">
        <v>3</v>
      </c>
      <c r="B6" s="14" t="s">
        <v>2</v>
      </c>
      <c r="C6" s="7">
        <v>113</v>
      </c>
      <c r="D6" s="7">
        <v>3</v>
      </c>
      <c r="E6" s="7">
        <f t="shared" si="0"/>
        <v>24000</v>
      </c>
      <c r="F6" s="7">
        <v>4</v>
      </c>
      <c r="G6" s="7">
        <f t="shared" si="1"/>
        <v>32000</v>
      </c>
      <c r="H6" s="7">
        <v>29</v>
      </c>
      <c r="I6" s="7">
        <f t="shared" si="2"/>
        <v>174000</v>
      </c>
      <c r="J6" s="7"/>
      <c r="K6" s="7"/>
      <c r="L6" s="7">
        <f t="shared" si="3"/>
        <v>230000</v>
      </c>
    </row>
    <row r="7" spans="1:12" ht="20.100000000000001" customHeight="1" x14ac:dyDescent="0.15">
      <c r="A7" s="25">
        <v>4</v>
      </c>
      <c r="B7" s="14" t="s">
        <v>3</v>
      </c>
      <c r="C7" s="7">
        <v>158</v>
      </c>
      <c r="D7" s="7">
        <v>7</v>
      </c>
      <c r="E7" s="7">
        <f t="shared" si="0"/>
        <v>56000</v>
      </c>
      <c r="F7" s="7">
        <v>18</v>
      </c>
      <c r="G7" s="7">
        <f t="shared" si="1"/>
        <v>144000</v>
      </c>
      <c r="H7" s="7">
        <v>29</v>
      </c>
      <c r="I7" s="7">
        <f t="shared" si="2"/>
        <v>174000</v>
      </c>
      <c r="J7" s="7"/>
      <c r="K7" s="7"/>
      <c r="L7" s="7">
        <f t="shared" si="3"/>
        <v>374000</v>
      </c>
    </row>
    <row r="8" spans="1:12" ht="20.100000000000001" customHeight="1" x14ac:dyDescent="0.15">
      <c r="A8" s="25">
        <v>5</v>
      </c>
      <c r="B8" s="14" t="s">
        <v>4</v>
      </c>
      <c r="C8" s="7">
        <v>98</v>
      </c>
      <c r="D8" s="7">
        <v>1</v>
      </c>
      <c r="E8" s="7">
        <f t="shared" si="0"/>
        <v>8000</v>
      </c>
      <c r="F8" s="7">
        <v>17</v>
      </c>
      <c r="G8" s="7">
        <f t="shared" si="1"/>
        <v>136000</v>
      </c>
      <c r="H8" s="7">
        <v>12</v>
      </c>
      <c r="I8" s="7">
        <f t="shared" si="2"/>
        <v>72000</v>
      </c>
      <c r="J8" s="7"/>
      <c r="K8" s="7"/>
      <c r="L8" s="7">
        <f t="shared" si="3"/>
        <v>216000</v>
      </c>
    </row>
    <row r="9" spans="1:12" ht="20.100000000000001" customHeight="1" x14ac:dyDescent="0.15">
      <c r="A9" s="25">
        <v>6</v>
      </c>
      <c r="B9" s="14" t="s">
        <v>5</v>
      </c>
      <c r="C9" s="7">
        <v>155</v>
      </c>
      <c r="D9" s="7">
        <v>5</v>
      </c>
      <c r="E9" s="7">
        <f t="shared" si="0"/>
        <v>40000</v>
      </c>
      <c r="F9" s="7">
        <v>3</v>
      </c>
      <c r="G9" s="7">
        <f t="shared" si="1"/>
        <v>24000</v>
      </c>
      <c r="H9" s="7">
        <v>43</v>
      </c>
      <c r="I9" s="7">
        <f t="shared" si="2"/>
        <v>258000</v>
      </c>
      <c r="J9" s="7"/>
      <c r="K9" s="7"/>
      <c r="L9" s="7">
        <f t="shared" si="3"/>
        <v>322000</v>
      </c>
    </row>
    <row r="10" spans="1:12" ht="20.100000000000001" customHeight="1" x14ac:dyDescent="0.15">
      <c r="A10" s="25">
        <v>7</v>
      </c>
      <c r="B10" s="14" t="s">
        <v>6</v>
      </c>
      <c r="C10" s="7">
        <v>234</v>
      </c>
      <c r="D10" s="7">
        <v>9</v>
      </c>
      <c r="E10" s="7">
        <f t="shared" si="0"/>
        <v>72000</v>
      </c>
      <c r="F10" s="7">
        <v>9</v>
      </c>
      <c r="G10" s="7">
        <f t="shared" si="1"/>
        <v>72000</v>
      </c>
      <c r="H10" s="7">
        <v>61</v>
      </c>
      <c r="I10" s="7">
        <f t="shared" si="2"/>
        <v>366000</v>
      </c>
      <c r="J10" s="7"/>
      <c r="K10" s="7"/>
      <c r="L10" s="7">
        <f t="shared" si="3"/>
        <v>510000</v>
      </c>
    </row>
    <row r="11" spans="1:12" ht="20.100000000000001" customHeight="1" x14ac:dyDescent="0.15">
      <c r="A11" s="25">
        <v>8</v>
      </c>
      <c r="B11" s="14" t="s">
        <v>7</v>
      </c>
      <c r="C11" s="7">
        <v>215</v>
      </c>
      <c r="D11" s="7">
        <v>5</v>
      </c>
      <c r="E11" s="7">
        <f t="shared" si="0"/>
        <v>40000</v>
      </c>
      <c r="F11" s="7">
        <v>0</v>
      </c>
      <c r="G11" s="7">
        <f t="shared" si="1"/>
        <v>0</v>
      </c>
      <c r="H11" s="7">
        <v>64</v>
      </c>
      <c r="I11" s="7">
        <f t="shared" si="2"/>
        <v>384000</v>
      </c>
      <c r="J11" s="7"/>
      <c r="K11" s="7"/>
      <c r="L11" s="7">
        <f t="shared" si="3"/>
        <v>424000</v>
      </c>
    </row>
    <row r="12" spans="1:12" ht="20.100000000000001" customHeight="1" x14ac:dyDescent="0.15">
      <c r="A12" s="25">
        <v>9</v>
      </c>
      <c r="B12" s="14" t="s">
        <v>8</v>
      </c>
      <c r="C12" s="7">
        <v>111</v>
      </c>
      <c r="D12" s="7">
        <v>2</v>
      </c>
      <c r="E12" s="7">
        <f t="shared" si="0"/>
        <v>16000</v>
      </c>
      <c r="F12" s="7">
        <v>16</v>
      </c>
      <c r="G12" s="7">
        <f t="shared" si="1"/>
        <v>128000</v>
      </c>
      <c r="H12" s="7">
        <v>17</v>
      </c>
      <c r="I12" s="7">
        <f t="shared" si="2"/>
        <v>102000</v>
      </c>
      <c r="J12" s="7"/>
      <c r="K12" s="7"/>
      <c r="L12" s="7">
        <f t="shared" si="3"/>
        <v>246000</v>
      </c>
    </row>
    <row r="13" spans="1:12" ht="20.100000000000001" customHeight="1" x14ac:dyDescent="0.15">
      <c r="A13" s="25">
        <v>10</v>
      </c>
      <c r="B13" s="14" t="s">
        <v>9</v>
      </c>
      <c r="C13" s="7">
        <v>194</v>
      </c>
      <c r="D13" s="7">
        <v>5</v>
      </c>
      <c r="E13" s="7">
        <f t="shared" si="0"/>
        <v>40000</v>
      </c>
      <c r="F13" s="7">
        <v>0</v>
      </c>
      <c r="G13" s="7">
        <f t="shared" si="1"/>
        <v>0</v>
      </c>
      <c r="H13" s="7">
        <v>58</v>
      </c>
      <c r="I13" s="7">
        <f t="shared" si="2"/>
        <v>348000</v>
      </c>
      <c r="J13" s="7"/>
      <c r="K13" s="7"/>
      <c r="L13" s="7">
        <f t="shared" si="3"/>
        <v>388000</v>
      </c>
    </row>
    <row r="14" spans="1:12" ht="20.100000000000001" customHeight="1" x14ac:dyDescent="0.15">
      <c r="A14" s="25">
        <v>11</v>
      </c>
      <c r="B14" s="17" t="s">
        <v>43</v>
      </c>
      <c r="C14" s="7">
        <v>92</v>
      </c>
      <c r="D14" s="7">
        <v>1</v>
      </c>
      <c r="E14" s="7">
        <f t="shared" si="0"/>
        <v>8000</v>
      </c>
      <c r="F14" s="7">
        <v>0</v>
      </c>
      <c r="G14" s="7">
        <f t="shared" si="1"/>
        <v>0</v>
      </c>
      <c r="H14" s="7">
        <v>27</v>
      </c>
      <c r="I14" s="7">
        <f t="shared" si="2"/>
        <v>162000</v>
      </c>
      <c r="J14" s="7"/>
      <c r="K14" s="7"/>
      <c r="L14" s="7">
        <f t="shared" si="3"/>
        <v>170000</v>
      </c>
    </row>
    <row r="15" spans="1:12" ht="20.100000000000001" customHeight="1" x14ac:dyDescent="0.15">
      <c r="A15" s="25">
        <v>12</v>
      </c>
      <c r="B15" s="14" t="s">
        <v>10</v>
      </c>
      <c r="C15" s="7">
        <v>132</v>
      </c>
      <c r="D15" s="7">
        <v>10</v>
      </c>
      <c r="E15" s="7">
        <f t="shared" si="0"/>
        <v>80000</v>
      </c>
      <c r="F15" s="7">
        <v>3</v>
      </c>
      <c r="G15" s="7">
        <f t="shared" si="1"/>
        <v>24000</v>
      </c>
      <c r="H15" s="7">
        <v>36</v>
      </c>
      <c r="I15" s="7">
        <f t="shared" si="2"/>
        <v>216000</v>
      </c>
      <c r="J15" s="7"/>
      <c r="K15" s="7"/>
      <c r="L15" s="7">
        <f t="shared" si="3"/>
        <v>320000</v>
      </c>
    </row>
    <row r="16" spans="1:12" ht="20.100000000000001" customHeight="1" x14ac:dyDescent="0.15">
      <c r="A16" s="25">
        <v>13</v>
      </c>
      <c r="B16" s="14" t="s">
        <v>11</v>
      </c>
      <c r="C16" s="7">
        <v>92</v>
      </c>
      <c r="D16" s="7">
        <v>20</v>
      </c>
      <c r="E16" s="7">
        <f t="shared" si="0"/>
        <v>160000</v>
      </c>
      <c r="F16" s="7">
        <v>6</v>
      </c>
      <c r="G16" s="7">
        <f t="shared" si="1"/>
        <v>48000</v>
      </c>
      <c r="H16" s="7">
        <v>21</v>
      </c>
      <c r="I16" s="7">
        <f t="shared" si="2"/>
        <v>126000</v>
      </c>
      <c r="J16" s="7"/>
      <c r="K16" s="7"/>
      <c r="L16" s="7">
        <f t="shared" si="3"/>
        <v>334000</v>
      </c>
    </row>
    <row r="17" spans="1:12" ht="20.100000000000001" customHeight="1" x14ac:dyDescent="0.15">
      <c r="A17" s="25">
        <v>14</v>
      </c>
      <c r="B17" s="14" t="s">
        <v>12</v>
      </c>
      <c r="C17" s="7">
        <v>80</v>
      </c>
      <c r="D17" s="7">
        <v>11</v>
      </c>
      <c r="E17" s="7">
        <f t="shared" si="0"/>
        <v>88000</v>
      </c>
      <c r="F17" s="7">
        <v>6</v>
      </c>
      <c r="G17" s="7">
        <f t="shared" si="1"/>
        <v>48000</v>
      </c>
      <c r="H17" s="7">
        <v>18</v>
      </c>
      <c r="I17" s="7">
        <f t="shared" si="2"/>
        <v>108000</v>
      </c>
      <c r="J17" s="7"/>
      <c r="K17" s="7"/>
      <c r="L17" s="7">
        <f t="shared" si="3"/>
        <v>244000</v>
      </c>
    </row>
    <row r="18" spans="1:12" ht="20.100000000000001" customHeight="1" x14ac:dyDescent="0.15">
      <c r="A18" s="25">
        <v>15</v>
      </c>
      <c r="B18" s="14" t="s">
        <v>24</v>
      </c>
      <c r="C18" s="7">
        <v>137</v>
      </c>
      <c r="D18" s="7">
        <v>8</v>
      </c>
      <c r="E18" s="7">
        <f t="shared" si="0"/>
        <v>64000</v>
      </c>
      <c r="F18" s="7">
        <v>3</v>
      </c>
      <c r="G18" s="7">
        <f t="shared" si="1"/>
        <v>24000</v>
      </c>
      <c r="H18" s="7">
        <v>38</v>
      </c>
      <c r="I18" s="7">
        <f t="shared" si="2"/>
        <v>228000</v>
      </c>
      <c r="J18" s="7"/>
      <c r="K18" s="7"/>
      <c r="L18" s="7">
        <f t="shared" si="3"/>
        <v>316000</v>
      </c>
    </row>
    <row r="19" spans="1:12" ht="20.100000000000001" customHeight="1" x14ac:dyDescent="0.15">
      <c r="A19" s="25">
        <v>16</v>
      </c>
      <c r="B19" s="14" t="s">
        <v>25</v>
      </c>
      <c r="C19" s="7">
        <v>118</v>
      </c>
      <c r="D19" s="7">
        <v>3</v>
      </c>
      <c r="E19" s="7">
        <f t="shared" si="0"/>
        <v>24000</v>
      </c>
      <c r="F19" s="7">
        <v>9</v>
      </c>
      <c r="G19" s="7">
        <f t="shared" si="1"/>
        <v>72000</v>
      </c>
      <c r="H19" s="7">
        <v>26</v>
      </c>
      <c r="I19" s="7">
        <f t="shared" si="2"/>
        <v>156000</v>
      </c>
      <c r="J19" s="7">
        <v>21</v>
      </c>
      <c r="K19" s="7">
        <f t="shared" ref="K5:K29" si="4">2200*J19</f>
        <v>46200</v>
      </c>
      <c r="L19" s="7">
        <f t="shared" si="3"/>
        <v>298200</v>
      </c>
    </row>
    <row r="20" spans="1:12" ht="20.100000000000001" customHeight="1" x14ac:dyDescent="0.15">
      <c r="A20" s="25">
        <v>17</v>
      </c>
      <c r="B20" s="14" t="s">
        <v>13</v>
      </c>
      <c r="C20" s="7">
        <v>100</v>
      </c>
      <c r="D20" s="7">
        <v>3</v>
      </c>
      <c r="E20" s="7">
        <f t="shared" si="0"/>
        <v>24000</v>
      </c>
      <c r="F20" s="7">
        <v>2</v>
      </c>
      <c r="G20" s="7">
        <f t="shared" si="1"/>
        <v>16000</v>
      </c>
      <c r="H20" s="7">
        <v>28</v>
      </c>
      <c r="I20" s="7">
        <f t="shared" si="2"/>
        <v>168000</v>
      </c>
      <c r="J20" s="7">
        <v>8</v>
      </c>
      <c r="K20" s="7">
        <f t="shared" si="4"/>
        <v>17600</v>
      </c>
      <c r="L20" s="7">
        <f t="shared" si="3"/>
        <v>225600</v>
      </c>
    </row>
    <row r="21" spans="1:12" ht="20.100000000000001" customHeight="1" x14ac:dyDescent="0.15">
      <c r="A21" s="25">
        <v>18</v>
      </c>
      <c r="B21" s="14" t="s">
        <v>14</v>
      </c>
      <c r="C21" s="7">
        <v>113</v>
      </c>
      <c r="D21" s="7">
        <v>0</v>
      </c>
      <c r="E21" s="7">
        <f t="shared" si="0"/>
        <v>0</v>
      </c>
      <c r="F21" s="7">
        <v>9</v>
      </c>
      <c r="G21" s="7">
        <f t="shared" si="1"/>
        <v>72000</v>
      </c>
      <c r="H21" s="7">
        <v>24</v>
      </c>
      <c r="I21" s="7">
        <f t="shared" si="2"/>
        <v>144000</v>
      </c>
      <c r="J21" s="7"/>
      <c r="K21" s="7"/>
      <c r="L21" s="7">
        <f t="shared" si="3"/>
        <v>216000</v>
      </c>
    </row>
    <row r="22" spans="1:12" ht="20.100000000000001" customHeight="1" x14ac:dyDescent="0.15">
      <c r="A22" s="25">
        <v>19</v>
      </c>
      <c r="B22" s="14" t="s">
        <v>15</v>
      </c>
      <c r="C22" s="7">
        <v>159</v>
      </c>
      <c r="D22" s="7">
        <v>5</v>
      </c>
      <c r="E22" s="7">
        <f t="shared" si="0"/>
        <v>40000</v>
      </c>
      <c r="F22" s="7">
        <v>9</v>
      </c>
      <c r="G22" s="7">
        <f t="shared" si="1"/>
        <v>72000</v>
      </c>
      <c r="H22" s="7">
        <v>38</v>
      </c>
      <c r="I22" s="7">
        <f t="shared" si="2"/>
        <v>228000</v>
      </c>
      <c r="J22" s="7">
        <v>127</v>
      </c>
      <c r="K22" s="7">
        <f t="shared" si="4"/>
        <v>279400</v>
      </c>
      <c r="L22" s="7">
        <f t="shared" si="3"/>
        <v>619400</v>
      </c>
    </row>
    <row r="23" spans="1:12" ht="20.100000000000001" customHeight="1" x14ac:dyDescent="0.15">
      <c r="A23" s="25">
        <v>20</v>
      </c>
      <c r="B23" s="17" t="s">
        <v>44</v>
      </c>
      <c r="C23" s="7">
        <v>80</v>
      </c>
      <c r="D23" s="7">
        <v>0</v>
      </c>
      <c r="E23" s="7">
        <f t="shared" si="0"/>
        <v>0</v>
      </c>
      <c r="F23" s="7">
        <v>4</v>
      </c>
      <c r="G23" s="7">
        <f t="shared" si="1"/>
        <v>32000</v>
      </c>
      <c r="H23" s="7">
        <v>20</v>
      </c>
      <c r="I23" s="7">
        <f t="shared" si="2"/>
        <v>120000</v>
      </c>
      <c r="J23" s="7"/>
      <c r="K23" s="7"/>
      <c r="L23" s="7">
        <f t="shared" si="3"/>
        <v>152000</v>
      </c>
    </row>
    <row r="24" spans="1:12" ht="20.100000000000001" customHeight="1" x14ac:dyDescent="0.15">
      <c r="A24" s="25">
        <v>21</v>
      </c>
      <c r="B24" s="14" t="s">
        <v>16</v>
      </c>
      <c r="C24" s="7">
        <v>259</v>
      </c>
      <c r="D24" s="7">
        <v>6</v>
      </c>
      <c r="E24" s="7">
        <f t="shared" si="0"/>
        <v>48000</v>
      </c>
      <c r="F24" s="7">
        <v>22</v>
      </c>
      <c r="G24" s="7">
        <f t="shared" si="1"/>
        <v>176000</v>
      </c>
      <c r="H24" s="7">
        <v>55</v>
      </c>
      <c r="I24" s="7">
        <f t="shared" si="2"/>
        <v>330000</v>
      </c>
      <c r="J24" s="7"/>
      <c r="K24" s="7"/>
      <c r="L24" s="7">
        <f t="shared" si="3"/>
        <v>554000</v>
      </c>
    </row>
    <row r="25" spans="1:12" ht="20.100000000000001" customHeight="1" x14ac:dyDescent="0.15">
      <c r="A25" s="25">
        <v>22</v>
      </c>
      <c r="B25" s="14" t="s">
        <v>17</v>
      </c>
      <c r="C25" s="7">
        <v>156</v>
      </c>
      <c r="D25" s="7">
        <v>5</v>
      </c>
      <c r="E25" s="7">
        <f t="shared" si="0"/>
        <v>40000</v>
      </c>
      <c r="F25" s="7">
        <v>5</v>
      </c>
      <c r="G25" s="7">
        <f t="shared" si="1"/>
        <v>40000</v>
      </c>
      <c r="H25" s="7">
        <v>41</v>
      </c>
      <c r="I25" s="7">
        <f t="shared" si="2"/>
        <v>246000</v>
      </c>
      <c r="J25" s="7">
        <v>7</v>
      </c>
      <c r="K25" s="7">
        <f t="shared" si="4"/>
        <v>15400</v>
      </c>
      <c r="L25" s="7">
        <f t="shared" si="3"/>
        <v>341400</v>
      </c>
    </row>
    <row r="26" spans="1:12" ht="20.100000000000001" customHeight="1" x14ac:dyDescent="0.15">
      <c r="A26" s="25">
        <v>23</v>
      </c>
      <c r="B26" s="14" t="s">
        <v>18</v>
      </c>
      <c r="C26" s="7">
        <v>50</v>
      </c>
      <c r="D26" s="7">
        <v>0</v>
      </c>
      <c r="E26" s="7">
        <f t="shared" si="0"/>
        <v>0</v>
      </c>
      <c r="F26" s="7">
        <v>5</v>
      </c>
      <c r="G26" s="7">
        <f t="shared" si="1"/>
        <v>40000</v>
      </c>
      <c r="H26" s="7">
        <v>10</v>
      </c>
      <c r="I26" s="7">
        <f t="shared" si="2"/>
        <v>60000</v>
      </c>
      <c r="J26" s="7"/>
      <c r="K26" s="7"/>
      <c r="L26" s="7">
        <f t="shared" si="3"/>
        <v>100000</v>
      </c>
    </row>
    <row r="27" spans="1:12" ht="20.100000000000001" customHeight="1" x14ac:dyDescent="0.15">
      <c r="A27" s="25">
        <v>24</v>
      </c>
      <c r="B27" s="14" t="s">
        <v>26</v>
      </c>
      <c r="C27" s="7">
        <v>13</v>
      </c>
      <c r="D27" s="7">
        <v>0</v>
      </c>
      <c r="E27" s="7">
        <f t="shared" si="0"/>
        <v>0</v>
      </c>
      <c r="F27" s="7">
        <v>1</v>
      </c>
      <c r="G27" s="7">
        <f t="shared" si="1"/>
        <v>8000</v>
      </c>
      <c r="H27" s="7">
        <v>2</v>
      </c>
      <c r="I27" s="7">
        <f t="shared" si="2"/>
        <v>12000</v>
      </c>
      <c r="J27" s="7"/>
      <c r="K27" s="7"/>
      <c r="L27" s="7">
        <f t="shared" si="3"/>
        <v>20000</v>
      </c>
    </row>
    <row r="28" spans="1:12" ht="20.100000000000001" customHeight="1" x14ac:dyDescent="0.15">
      <c r="A28" s="25">
        <v>25</v>
      </c>
      <c r="B28" s="17" t="s">
        <v>62</v>
      </c>
      <c r="C28" s="7">
        <v>57</v>
      </c>
      <c r="D28" s="7">
        <v>0</v>
      </c>
      <c r="E28" s="7">
        <f t="shared" si="0"/>
        <v>0</v>
      </c>
      <c r="F28" s="7">
        <v>6</v>
      </c>
      <c r="G28" s="7">
        <f t="shared" si="1"/>
        <v>48000</v>
      </c>
      <c r="H28" s="7">
        <v>11</v>
      </c>
      <c r="I28" s="7">
        <f t="shared" si="2"/>
        <v>66000</v>
      </c>
      <c r="J28" s="7"/>
      <c r="K28" s="7"/>
      <c r="L28" s="7">
        <f t="shared" si="3"/>
        <v>114000</v>
      </c>
    </row>
    <row r="29" spans="1:12" ht="20.100000000000001" customHeight="1" x14ac:dyDescent="0.15">
      <c r="A29" s="26"/>
      <c r="B29" s="25" t="s">
        <v>19</v>
      </c>
      <c r="C29" s="7">
        <v>3057</v>
      </c>
      <c r="D29" s="7">
        <f t="shared" ref="D29:J29" si="5">SUM(D4:D28)</f>
        <v>111</v>
      </c>
      <c r="E29" s="7">
        <f t="shared" si="5"/>
        <v>888000</v>
      </c>
      <c r="F29" s="7">
        <f t="shared" si="5"/>
        <v>160</v>
      </c>
      <c r="G29" s="7">
        <f t="shared" si="5"/>
        <v>1280000</v>
      </c>
      <c r="H29" s="7">
        <f t="shared" si="5"/>
        <v>746</v>
      </c>
      <c r="I29" s="7">
        <f t="shared" si="5"/>
        <v>4476000</v>
      </c>
      <c r="J29" s="7">
        <f t="shared" si="5"/>
        <v>163</v>
      </c>
      <c r="K29" s="7">
        <f t="shared" si="4"/>
        <v>358600</v>
      </c>
      <c r="L29" s="7">
        <f t="shared" si="3"/>
        <v>7002600</v>
      </c>
    </row>
  </sheetData>
  <mergeCells count="8">
    <mergeCell ref="A1:L1"/>
    <mergeCell ref="A2:A3"/>
    <mergeCell ref="B2:B3"/>
    <mergeCell ref="C2:C3"/>
    <mergeCell ref="H2:I2"/>
    <mergeCell ref="J2:K2"/>
    <mergeCell ref="L2:L3"/>
    <mergeCell ref="D2:G2"/>
  </mergeCells>
  <phoneticPr fontId="15" type="noConversion"/>
  <pageMargins left="0.75" right="0.75" top="0.8" bottom="0.8" header="0.5" footer="0.5"/>
  <pageSetup paperSize="9" scale="77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9"/>
  <sheetViews>
    <sheetView workbookViewId="0">
      <selection activeCell="E44" sqref="E44"/>
    </sheetView>
  </sheetViews>
  <sheetFormatPr defaultRowHeight="14.25" x14ac:dyDescent="0.15"/>
  <cols>
    <col min="1" max="1" width="6.625" customWidth="1"/>
    <col min="2" max="2" width="30.625" customWidth="1"/>
    <col min="3" max="8" width="13.625" customWidth="1"/>
    <col min="9" max="9" width="10.625" customWidth="1"/>
  </cols>
  <sheetData>
    <row r="1" spans="1:16" ht="30" customHeight="1" x14ac:dyDescent="0.15">
      <c r="A1" s="47" t="s">
        <v>50</v>
      </c>
      <c r="B1" s="47"/>
      <c r="C1" s="47"/>
      <c r="D1" s="47"/>
      <c r="E1" s="47"/>
      <c r="F1" s="47"/>
      <c r="G1" s="47"/>
      <c r="H1" s="47"/>
      <c r="I1" s="1"/>
      <c r="J1" s="1"/>
      <c r="K1" s="1"/>
      <c r="L1" s="1"/>
      <c r="M1" s="1"/>
      <c r="N1" s="1"/>
      <c r="O1" s="1"/>
      <c r="P1" s="1"/>
    </row>
    <row r="2" spans="1:16" ht="20.100000000000001" customHeight="1" x14ac:dyDescent="0.15">
      <c r="A2" s="69" t="s">
        <v>0</v>
      </c>
      <c r="B2" s="69" t="s">
        <v>1</v>
      </c>
      <c r="C2" s="62" t="s">
        <v>30</v>
      </c>
      <c r="D2" s="62" t="s">
        <v>51</v>
      </c>
      <c r="E2" s="62" t="s">
        <v>31</v>
      </c>
      <c r="F2" s="62" t="s">
        <v>32</v>
      </c>
      <c r="G2" s="62" t="s">
        <v>52</v>
      </c>
      <c r="H2" s="72" t="s">
        <v>33</v>
      </c>
    </row>
    <row r="3" spans="1:16" ht="20.100000000000001" customHeight="1" x14ac:dyDescent="0.15">
      <c r="A3" s="70"/>
      <c r="B3" s="69"/>
      <c r="C3" s="71"/>
      <c r="D3" s="71"/>
      <c r="E3" s="71"/>
      <c r="F3" s="71"/>
      <c r="G3" s="71"/>
      <c r="H3" s="71"/>
    </row>
    <row r="4" spans="1:16" ht="20.100000000000001" customHeight="1" x14ac:dyDescent="0.15">
      <c r="A4" s="2">
        <v>1</v>
      </c>
      <c r="B4" s="17" t="s">
        <v>42</v>
      </c>
      <c r="C4" s="12">
        <f>'2020级博士'!K4</f>
        <v>0</v>
      </c>
      <c r="D4" s="12">
        <f>'2021级博士'!K4</f>
        <v>0</v>
      </c>
      <c r="E4" s="12">
        <f>'2020级硕士'!L4</f>
        <v>0</v>
      </c>
      <c r="F4" s="12">
        <f>'2021级硕士'!L4</f>
        <v>88000</v>
      </c>
      <c r="G4" s="12">
        <f>'2022级硕士'!L4</f>
        <v>58000</v>
      </c>
      <c r="H4" s="12">
        <f>SUM(C4:G4)</f>
        <v>146000</v>
      </c>
    </row>
    <row r="5" spans="1:16" ht="20.100000000000001" customHeight="1" x14ac:dyDescent="0.15">
      <c r="A5" s="2">
        <v>2</v>
      </c>
      <c r="B5" s="32" t="s">
        <v>66</v>
      </c>
      <c r="C5" s="12">
        <f>'2020级博士'!K5</f>
        <v>31000</v>
      </c>
      <c r="D5" s="12">
        <f>'2021级博士'!K5</f>
        <v>31000</v>
      </c>
      <c r="E5" s="12">
        <f>'2020级硕士'!L5</f>
        <v>129000</v>
      </c>
      <c r="F5" s="12">
        <f>'2021级硕士'!L5</f>
        <v>223000</v>
      </c>
      <c r="G5" s="12">
        <f>'2022级硕士'!L5</f>
        <v>210000</v>
      </c>
      <c r="H5" s="29">
        <f t="shared" ref="H5:H28" si="0">SUM(C5:G5)</f>
        <v>624000</v>
      </c>
    </row>
    <row r="6" spans="1:16" ht="20.100000000000001" customHeight="1" x14ac:dyDescent="0.15">
      <c r="A6" s="2">
        <v>3</v>
      </c>
      <c r="B6" s="14" t="s">
        <v>2</v>
      </c>
      <c r="C6" s="12">
        <f>'2020级博士'!K6</f>
        <v>7400</v>
      </c>
      <c r="D6" s="12">
        <f>'2021级博士'!K6</f>
        <v>14800</v>
      </c>
      <c r="E6" s="12">
        <f>'2020级硕士'!L6</f>
        <v>88000</v>
      </c>
      <c r="F6" s="12">
        <f>'2021级硕士'!L6</f>
        <v>242000</v>
      </c>
      <c r="G6" s="12">
        <f>'2022级硕士'!L6</f>
        <v>230000</v>
      </c>
      <c r="H6" s="29">
        <f t="shared" si="0"/>
        <v>582200</v>
      </c>
    </row>
    <row r="7" spans="1:16" ht="20.100000000000001" customHeight="1" x14ac:dyDescent="0.15">
      <c r="A7" s="2">
        <v>4</v>
      </c>
      <c r="B7" s="14" t="s">
        <v>3</v>
      </c>
      <c r="C7" s="12">
        <f>'2020级博士'!K7</f>
        <v>31000</v>
      </c>
      <c r="D7" s="12">
        <f>'2021级博士'!K7</f>
        <v>31000</v>
      </c>
      <c r="E7" s="12">
        <f>'2020级硕士'!L7</f>
        <v>129000</v>
      </c>
      <c r="F7" s="12">
        <f>'2021级硕士'!L7</f>
        <v>349000</v>
      </c>
      <c r="G7" s="12">
        <f>'2022级硕士'!L7</f>
        <v>374000</v>
      </c>
      <c r="H7" s="29">
        <f t="shared" si="0"/>
        <v>914000</v>
      </c>
    </row>
    <row r="8" spans="1:16" ht="20.100000000000001" customHeight="1" x14ac:dyDescent="0.15">
      <c r="A8" s="2">
        <v>5</v>
      </c>
      <c r="B8" s="14" t="s">
        <v>4</v>
      </c>
      <c r="C8" s="12">
        <f>'2020级博士'!K8</f>
        <v>0</v>
      </c>
      <c r="D8" s="12">
        <f>'2021级博士'!K8</f>
        <v>0</v>
      </c>
      <c r="E8" s="12">
        <f>'2020级硕士'!L8</f>
        <v>198000</v>
      </c>
      <c r="F8" s="12">
        <f>'2021级硕士'!L8</f>
        <v>217000</v>
      </c>
      <c r="G8" s="12">
        <f>'2022级硕士'!L8</f>
        <v>216000</v>
      </c>
      <c r="H8" s="29">
        <f t="shared" si="0"/>
        <v>631000</v>
      </c>
    </row>
    <row r="9" spans="1:16" ht="20.100000000000001" customHeight="1" x14ac:dyDescent="0.15">
      <c r="A9" s="2">
        <v>6</v>
      </c>
      <c r="B9" s="14" t="s">
        <v>5</v>
      </c>
      <c r="C9" s="12">
        <f>'2020级博士'!K9</f>
        <v>68000</v>
      </c>
      <c r="D9" s="12">
        <f>'2021级博士'!K9</f>
        <v>68000</v>
      </c>
      <c r="E9" s="12">
        <f>'2020级硕士'!L9</f>
        <v>157000</v>
      </c>
      <c r="F9" s="12">
        <f>'2021级硕士'!L9</f>
        <v>308000</v>
      </c>
      <c r="G9" s="12">
        <f>'2022级硕士'!L9</f>
        <v>322000</v>
      </c>
      <c r="H9" s="29">
        <f t="shared" si="0"/>
        <v>923000</v>
      </c>
    </row>
    <row r="10" spans="1:16" ht="20.100000000000001" customHeight="1" x14ac:dyDescent="0.15">
      <c r="A10" s="2">
        <v>7</v>
      </c>
      <c r="B10" s="14" t="s">
        <v>6</v>
      </c>
      <c r="C10" s="12">
        <f>'2020级博士'!K10</f>
        <v>37000</v>
      </c>
      <c r="D10" s="12">
        <f>'2021级博士'!K10</f>
        <v>37000</v>
      </c>
      <c r="E10" s="12">
        <f>'2020级硕士'!L10</f>
        <v>506000</v>
      </c>
      <c r="F10" s="12">
        <f>'2021级硕士'!L10</f>
        <v>509000</v>
      </c>
      <c r="G10" s="12">
        <f>'2022级硕士'!L10</f>
        <v>510000</v>
      </c>
      <c r="H10" s="29">
        <f t="shared" si="0"/>
        <v>1599000</v>
      </c>
    </row>
    <row r="11" spans="1:16" ht="20.100000000000001" customHeight="1" x14ac:dyDescent="0.15">
      <c r="A11" s="2">
        <v>8</v>
      </c>
      <c r="B11" s="14" t="s">
        <v>7</v>
      </c>
      <c r="C11" s="12">
        <f>'2020级博士'!K11</f>
        <v>7400</v>
      </c>
      <c r="D11" s="12">
        <f>'2021级博士'!K11</f>
        <v>7400</v>
      </c>
      <c r="E11" s="12">
        <f>'2020级硕士'!L11</f>
        <v>69000</v>
      </c>
      <c r="F11" s="12">
        <f>'2021级硕士'!L11</f>
        <v>465000</v>
      </c>
      <c r="G11" s="12">
        <f>'2022级硕士'!L11</f>
        <v>424000</v>
      </c>
      <c r="H11" s="29">
        <f t="shared" si="0"/>
        <v>972800</v>
      </c>
    </row>
    <row r="12" spans="1:16" ht="20.100000000000001" customHeight="1" x14ac:dyDescent="0.15">
      <c r="A12" s="2">
        <v>9</v>
      </c>
      <c r="B12" s="14" t="s">
        <v>8</v>
      </c>
      <c r="C12" s="12">
        <f>'2020级博士'!K12</f>
        <v>7400</v>
      </c>
      <c r="D12" s="12">
        <f>'2021级博士'!K12</f>
        <v>0</v>
      </c>
      <c r="E12" s="12">
        <f>'2020级硕士'!L12</f>
        <v>198000</v>
      </c>
      <c r="F12" s="12">
        <f>'2021级硕士'!L12</f>
        <v>220000</v>
      </c>
      <c r="G12" s="12">
        <f>'2022级硕士'!L12</f>
        <v>246000</v>
      </c>
      <c r="H12" s="29">
        <f t="shared" si="0"/>
        <v>671400</v>
      </c>
    </row>
    <row r="13" spans="1:16" ht="20.100000000000001" customHeight="1" x14ac:dyDescent="0.15">
      <c r="A13" s="2">
        <v>10</v>
      </c>
      <c r="B13" s="14" t="s">
        <v>9</v>
      </c>
      <c r="C13" s="12">
        <f>'2020级博士'!K13</f>
        <v>37000</v>
      </c>
      <c r="D13" s="12">
        <f>'2021级博士'!K13</f>
        <v>31000</v>
      </c>
      <c r="E13" s="12">
        <f>'2020级硕士'!L13</f>
        <v>176000</v>
      </c>
      <c r="F13" s="12">
        <f>'2021级硕士'!L13</f>
        <v>393000</v>
      </c>
      <c r="G13" s="12">
        <f>'2022级硕士'!L13</f>
        <v>388000</v>
      </c>
      <c r="H13" s="29">
        <f t="shared" si="0"/>
        <v>1025000</v>
      </c>
    </row>
    <row r="14" spans="1:16" ht="20.100000000000001" customHeight="1" x14ac:dyDescent="0.15">
      <c r="A14" s="2">
        <v>11</v>
      </c>
      <c r="B14" s="17" t="s">
        <v>43</v>
      </c>
      <c r="C14" s="12">
        <f>'2020级博士'!K14</f>
        <v>0</v>
      </c>
      <c r="D14" s="12">
        <f>'2021级博士'!K14</f>
        <v>0</v>
      </c>
      <c r="E14" s="12">
        <f>'2020级硕士'!L14</f>
        <v>132000</v>
      </c>
      <c r="F14" s="12">
        <f>'2021级硕士'!L14</f>
        <v>220000</v>
      </c>
      <c r="G14" s="12">
        <f>'2022级硕士'!L14</f>
        <v>170000</v>
      </c>
      <c r="H14" s="29">
        <f t="shared" si="0"/>
        <v>522000</v>
      </c>
    </row>
    <row r="15" spans="1:16" ht="20.100000000000001" customHeight="1" x14ac:dyDescent="0.15">
      <c r="A15" s="2">
        <v>12</v>
      </c>
      <c r="B15" s="14" t="s">
        <v>10</v>
      </c>
      <c r="C15" s="12">
        <f>'2020级博士'!K15</f>
        <v>37000</v>
      </c>
      <c r="D15" s="12">
        <f>'2021级博士'!K15</f>
        <v>31000</v>
      </c>
      <c r="E15" s="12">
        <f>'2020级硕士'!L15</f>
        <v>264000</v>
      </c>
      <c r="F15" s="12">
        <f>'2021级硕士'!L15</f>
        <v>289000</v>
      </c>
      <c r="G15" s="12">
        <f>'2022级硕士'!L15</f>
        <v>320000</v>
      </c>
      <c r="H15" s="29">
        <f t="shared" si="0"/>
        <v>941000</v>
      </c>
    </row>
    <row r="16" spans="1:16" ht="20.100000000000001" customHeight="1" x14ac:dyDescent="0.15">
      <c r="A16" s="2">
        <v>13</v>
      </c>
      <c r="B16" s="14" t="s">
        <v>11</v>
      </c>
      <c r="C16" s="12">
        <f>'2020级博士'!K16</f>
        <v>14800</v>
      </c>
      <c r="D16" s="12">
        <f>'2021级博士'!K16</f>
        <v>14800</v>
      </c>
      <c r="E16" s="12">
        <f>'2020级硕士'!L16</f>
        <v>176000</v>
      </c>
      <c r="F16" s="12">
        <f>'2021级硕士'!L16</f>
        <v>198000</v>
      </c>
      <c r="G16" s="12">
        <f>'2022级硕士'!L16</f>
        <v>334000</v>
      </c>
      <c r="H16" s="29">
        <f t="shared" si="0"/>
        <v>737600</v>
      </c>
    </row>
    <row r="17" spans="1:8" ht="20.100000000000001" customHeight="1" x14ac:dyDescent="0.15">
      <c r="A17" s="2">
        <v>14</v>
      </c>
      <c r="B17" s="14" t="s">
        <v>12</v>
      </c>
      <c r="C17" s="12">
        <f>'2020级博士'!K17</f>
        <v>14800</v>
      </c>
      <c r="D17" s="12">
        <f>'2021级博士'!K17</f>
        <v>11100.000000000002</v>
      </c>
      <c r="E17" s="12">
        <f>'2020级硕士'!L17</f>
        <v>154000</v>
      </c>
      <c r="F17" s="12">
        <f>'2021级硕士'!L17</f>
        <v>157000</v>
      </c>
      <c r="G17" s="12">
        <f>'2022级硕士'!L17</f>
        <v>244000</v>
      </c>
      <c r="H17" s="29">
        <f t="shared" si="0"/>
        <v>580900</v>
      </c>
    </row>
    <row r="18" spans="1:8" ht="20.100000000000001" customHeight="1" x14ac:dyDescent="0.15">
      <c r="A18" s="2">
        <v>15</v>
      </c>
      <c r="B18" s="14" t="s">
        <v>24</v>
      </c>
      <c r="C18" s="12">
        <f>'2020级博士'!K18</f>
        <v>37000</v>
      </c>
      <c r="D18" s="12">
        <f>'2021级博士'!K18</f>
        <v>37000</v>
      </c>
      <c r="E18" s="12">
        <f>'2020级硕士'!L18</f>
        <v>110000</v>
      </c>
      <c r="F18" s="12">
        <f>'2021级硕士'!L18</f>
        <v>289000</v>
      </c>
      <c r="G18" s="12">
        <f>'2022级硕士'!L18</f>
        <v>316000</v>
      </c>
      <c r="H18" s="29">
        <f t="shared" si="0"/>
        <v>789000</v>
      </c>
    </row>
    <row r="19" spans="1:8" ht="20.100000000000001" customHeight="1" x14ac:dyDescent="0.15">
      <c r="A19" s="2">
        <v>16</v>
      </c>
      <c r="B19" s="14" t="s">
        <v>25</v>
      </c>
      <c r="C19" s="12">
        <f>'2020级博士'!K19</f>
        <v>14800</v>
      </c>
      <c r="D19" s="12">
        <f>'2021级博士'!K19</f>
        <v>31000</v>
      </c>
      <c r="E19" s="12">
        <f>'2020级硕士'!L19</f>
        <v>113000</v>
      </c>
      <c r="F19" s="12">
        <f>'2021级硕士'!L19</f>
        <v>280800</v>
      </c>
      <c r="G19" s="12">
        <f>'2022级硕士'!L19</f>
        <v>298200</v>
      </c>
      <c r="H19" s="29">
        <f t="shared" si="0"/>
        <v>737800</v>
      </c>
    </row>
    <row r="20" spans="1:8" ht="20.100000000000001" customHeight="1" x14ac:dyDescent="0.15">
      <c r="A20" s="2">
        <v>17</v>
      </c>
      <c r="B20" s="14" t="s">
        <v>13</v>
      </c>
      <c r="C20" s="12">
        <f>'2020级博士'!K20</f>
        <v>31000</v>
      </c>
      <c r="D20" s="12">
        <f>'2021级博士'!K20</f>
        <v>31000</v>
      </c>
      <c r="E20" s="12">
        <f>'2020级硕士'!L20</f>
        <v>127600</v>
      </c>
      <c r="F20" s="12">
        <f>'2021级硕士'!L20</f>
        <v>226600</v>
      </c>
      <c r="G20" s="12">
        <f>'2022级硕士'!L20</f>
        <v>225600</v>
      </c>
      <c r="H20" s="29">
        <f t="shared" si="0"/>
        <v>641800</v>
      </c>
    </row>
    <row r="21" spans="1:8" ht="20.100000000000001" customHeight="1" x14ac:dyDescent="0.15">
      <c r="A21" s="2">
        <v>18</v>
      </c>
      <c r="B21" s="14" t="s">
        <v>14</v>
      </c>
      <c r="C21" s="12">
        <f>'2020级博士'!K21</f>
        <v>31000</v>
      </c>
      <c r="D21" s="12">
        <f>'2021级博士'!K21</f>
        <v>37000</v>
      </c>
      <c r="E21" s="12">
        <f>'2020级硕士'!L21</f>
        <v>198000</v>
      </c>
      <c r="F21" s="12">
        <f>'2021级硕士'!L21</f>
        <v>239000</v>
      </c>
      <c r="G21" s="12">
        <f>'2022级硕士'!L21</f>
        <v>216000</v>
      </c>
      <c r="H21" s="29">
        <f t="shared" si="0"/>
        <v>721000</v>
      </c>
    </row>
    <row r="22" spans="1:8" ht="20.100000000000001" customHeight="1" x14ac:dyDescent="0.15">
      <c r="A22" s="2">
        <v>19</v>
      </c>
      <c r="B22" s="14" t="s">
        <v>15</v>
      </c>
      <c r="C22" s="12">
        <f>'2020级博士'!K22</f>
        <v>43000</v>
      </c>
      <c r="D22" s="12">
        <f>'2021级博士'!K22</f>
        <v>68000</v>
      </c>
      <c r="E22" s="12">
        <f>'2020级硕士'!L22</f>
        <v>481000</v>
      </c>
      <c r="F22" s="12">
        <f>'2021级硕士'!L22</f>
        <v>531000</v>
      </c>
      <c r="G22" s="12">
        <f>'2022级硕士'!L22</f>
        <v>619400</v>
      </c>
      <c r="H22" s="29">
        <f t="shared" si="0"/>
        <v>1742400</v>
      </c>
    </row>
    <row r="23" spans="1:8" ht="20.100000000000001" customHeight="1" x14ac:dyDescent="0.15">
      <c r="A23" s="2">
        <v>20</v>
      </c>
      <c r="B23" s="17" t="s">
        <v>44</v>
      </c>
      <c r="C23" s="12">
        <f>'2020级博士'!K23</f>
        <v>14800</v>
      </c>
      <c r="D23" s="12">
        <f>'2021级博士'!K23</f>
        <v>14800</v>
      </c>
      <c r="E23" s="12">
        <f>'2020级硕士'!L23</f>
        <v>113000</v>
      </c>
      <c r="F23" s="12">
        <f>'2021级硕士'!L23</f>
        <v>195000</v>
      </c>
      <c r="G23" s="12">
        <f>'2022级硕士'!L23</f>
        <v>152000</v>
      </c>
      <c r="H23" s="29">
        <f t="shared" si="0"/>
        <v>489600</v>
      </c>
    </row>
    <row r="24" spans="1:8" ht="20.100000000000001" customHeight="1" x14ac:dyDescent="0.15">
      <c r="A24" s="2">
        <v>21</v>
      </c>
      <c r="B24" s="14" t="s">
        <v>16</v>
      </c>
      <c r="C24" s="12">
        <f>'2020级博士'!K24</f>
        <v>80000</v>
      </c>
      <c r="D24" s="12">
        <f>'2021级博士'!K24</f>
        <v>111000</v>
      </c>
      <c r="E24" s="12">
        <f>'2020级硕士'!L24</f>
        <v>352000</v>
      </c>
      <c r="F24" s="12">
        <f>'2021级硕士'!L24</f>
        <v>591000</v>
      </c>
      <c r="G24" s="12">
        <f>'2022级硕士'!L24</f>
        <v>554000</v>
      </c>
      <c r="H24" s="29">
        <f t="shared" si="0"/>
        <v>1688000</v>
      </c>
    </row>
    <row r="25" spans="1:8" ht="20.100000000000001" customHeight="1" x14ac:dyDescent="0.15">
      <c r="A25" s="2">
        <v>22</v>
      </c>
      <c r="B25" s="14" t="s">
        <v>17</v>
      </c>
      <c r="C25" s="12">
        <f>'2020级博士'!K25</f>
        <v>43000</v>
      </c>
      <c r="D25" s="12">
        <f>'2021级博士'!K25</f>
        <v>37000</v>
      </c>
      <c r="E25" s="12">
        <f>'2020级硕士'!L25</f>
        <v>261000</v>
      </c>
      <c r="F25" s="12">
        <f>'2021级硕士'!L25</f>
        <v>327000</v>
      </c>
      <c r="G25" s="12">
        <f>'2022级硕士'!L25</f>
        <v>341400</v>
      </c>
      <c r="H25" s="29">
        <f t="shared" si="0"/>
        <v>1009400</v>
      </c>
    </row>
    <row r="26" spans="1:8" ht="20.100000000000001" customHeight="1" x14ac:dyDescent="0.15">
      <c r="A26" s="2">
        <v>23</v>
      </c>
      <c r="B26" s="14" t="s">
        <v>18</v>
      </c>
      <c r="C26" s="12">
        <f>'2020级博士'!K26</f>
        <v>0</v>
      </c>
      <c r="D26" s="12">
        <f>'2021级博士'!K26</f>
        <v>0</v>
      </c>
      <c r="E26" s="12">
        <f>'2020级硕士'!L26</f>
        <v>0</v>
      </c>
      <c r="F26" s="12">
        <f>'2021级硕士'!L26</f>
        <v>110000</v>
      </c>
      <c r="G26" s="12">
        <f>'2022级硕士'!L26</f>
        <v>100000</v>
      </c>
      <c r="H26" s="29">
        <f t="shared" si="0"/>
        <v>210000</v>
      </c>
    </row>
    <row r="27" spans="1:8" ht="20.100000000000001" customHeight="1" x14ac:dyDescent="0.15">
      <c r="A27" s="2">
        <v>24</v>
      </c>
      <c r="B27" s="14" t="s">
        <v>26</v>
      </c>
      <c r="C27" s="12">
        <f>'2020级博士'!K27</f>
        <v>0</v>
      </c>
      <c r="D27" s="12">
        <f>'2021级博士'!K27</f>
        <v>0</v>
      </c>
      <c r="E27" s="12">
        <f>'2020级硕士'!L27</f>
        <v>25000</v>
      </c>
      <c r="F27" s="12">
        <f>'2021级硕士'!L27</f>
        <v>25000</v>
      </c>
      <c r="G27" s="12">
        <f>'2022级硕士'!L27</f>
        <v>20000</v>
      </c>
      <c r="H27" s="29">
        <f t="shared" si="0"/>
        <v>70000</v>
      </c>
    </row>
    <row r="28" spans="1:8" ht="20.100000000000001" customHeight="1" x14ac:dyDescent="0.15">
      <c r="A28" s="2">
        <v>25</v>
      </c>
      <c r="B28" s="17" t="s">
        <v>62</v>
      </c>
      <c r="C28" s="12">
        <v>0</v>
      </c>
      <c r="D28" s="12">
        <v>0</v>
      </c>
      <c r="E28" s="12">
        <v>0</v>
      </c>
      <c r="F28" s="12">
        <v>0</v>
      </c>
      <c r="G28" s="12">
        <f>'2022级硕士'!L28</f>
        <v>114000</v>
      </c>
      <c r="H28" s="29">
        <f t="shared" si="0"/>
        <v>114000</v>
      </c>
    </row>
    <row r="29" spans="1:8" ht="20.100000000000001" customHeight="1" x14ac:dyDescent="0.15">
      <c r="A29" s="67" t="s">
        <v>19</v>
      </c>
      <c r="B29" s="68"/>
      <c r="C29" s="12">
        <f t="shared" ref="C29:G29" si="1">SUM(C4:C28)</f>
        <v>587400</v>
      </c>
      <c r="D29" s="12">
        <f t="shared" si="1"/>
        <v>643900</v>
      </c>
      <c r="E29" s="12">
        <f t="shared" si="1"/>
        <v>4156600</v>
      </c>
      <c r="F29" s="12">
        <f t="shared" si="1"/>
        <v>6692400</v>
      </c>
      <c r="G29" s="12">
        <f t="shared" si="1"/>
        <v>7002600</v>
      </c>
      <c r="H29" s="12">
        <f>SUM(H4:H28)</f>
        <v>19082900</v>
      </c>
    </row>
  </sheetData>
  <mergeCells count="10">
    <mergeCell ref="A29:B29"/>
    <mergeCell ref="A1:H1"/>
    <mergeCell ref="A2:A3"/>
    <mergeCell ref="B2:B3"/>
    <mergeCell ref="C2:C3"/>
    <mergeCell ref="D2:D3"/>
    <mergeCell ref="G2:G3"/>
    <mergeCell ref="H2:H3"/>
    <mergeCell ref="E2:E3"/>
    <mergeCell ref="F2:F3"/>
  </mergeCells>
  <phoneticPr fontId="3" type="noConversion"/>
  <pageMargins left="0.75" right="0.75" top="1" bottom="1" header="0.5" footer="0.5"/>
  <pageSetup paperSize="9" orientation="landscape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2020级博士</vt:lpstr>
      <vt:lpstr>2021级博士</vt:lpstr>
      <vt:lpstr>2020级硕士</vt:lpstr>
      <vt:lpstr>2021级硕士</vt:lpstr>
      <vt:lpstr>2022级硕士</vt:lpstr>
      <vt:lpstr>2022年实际下拨金额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GengjingChen</dc:creator>
  <cp:lastModifiedBy>林炜</cp:lastModifiedBy>
  <cp:lastPrinted>2021-10-31T01:51:41Z</cp:lastPrinted>
  <dcterms:created xsi:type="dcterms:W3CDTF">1996-12-17T01:32:42Z</dcterms:created>
  <dcterms:modified xsi:type="dcterms:W3CDTF">2022-10-07T07:49:25Z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