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esktop\2026管理科工作（正洲）\2评优评先\3.2026年研究生学业奖学金\1通知\"/>
    </mc:Choice>
  </mc:AlternateContent>
  <xr:revisionPtr revIDLastSave="0" documentId="13_ncr:1_{612DACCB-FA4C-4566-B9E6-62AA7FDAC44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级博士" sheetId="12" r:id="rId1"/>
    <sheet name="2024级博士" sheetId="15" r:id="rId2"/>
    <sheet name="2025级博士" sheetId="16" r:id="rId3"/>
    <sheet name="2024级硕士" sheetId="7" r:id="rId4"/>
    <sheet name="2025级硕士" sheetId="13" r:id="rId5"/>
    <sheet name="2026级硕士" sheetId="14" r:id="rId6"/>
    <sheet name="2026年合计" sheetId="3" r:id="rId7"/>
  </sheets>
  <calcPr calcId="179021"/>
</workbook>
</file>

<file path=xl/calcChain.xml><?xml version="1.0" encoding="utf-8"?>
<calcChain xmlns="http://schemas.openxmlformats.org/spreadsheetml/2006/main">
  <c r="D30" i="14" l="1"/>
  <c r="F30" i="14"/>
  <c r="H30" i="14"/>
  <c r="J30" i="14"/>
  <c r="P4" i="14" l="1"/>
  <c r="M20" i="14"/>
  <c r="K4" i="14" l="1"/>
  <c r="I4" i="14"/>
  <c r="P5" i="14"/>
  <c r="K5" i="14" s="1"/>
  <c r="P6" i="14"/>
  <c r="P7" i="14"/>
  <c r="P8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G4" i="14"/>
  <c r="P30" i="14"/>
  <c r="G4" i="7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4" i="16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4" i="15"/>
  <c r="F9" i="15"/>
  <c r="F21" i="15"/>
  <c r="F22" i="15"/>
  <c r="F23" i="15"/>
  <c r="F2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E5" i="15"/>
  <c r="F5" i="15" s="1"/>
  <c r="E6" i="15"/>
  <c r="F6" i="15" s="1"/>
  <c r="E7" i="15"/>
  <c r="F7" i="15" s="1"/>
  <c r="E8" i="15"/>
  <c r="F8" i="15" s="1"/>
  <c r="E9" i="15"/>
  <c r="E10" i="15"/>
  <c r="F10" i="15" s="1"/>
  <c r="E11" i="15"/>
  <c r="F11" i="15" s="1"/>
  <c r="E12" i="15"/>
  <c r="F12" i="15" s="1"/>
  <c r="E13" i="15"/>
  <c r="F13" i="15" s="1"/>
  <c r="E14" i="15"/>
  <c r="F14" i="15" s="1"/>
  <c r="E15" i="15"/>
  <c r="F15" i="15" s="1"/>
  <c r="E16" i="15"/>
  <c r="F16" i="15" s="1"/>
  <c r="E17" i="15"/>
  <c r="F17" i="15" s="1"/>
  <c r="E18" i="15"/>
  <c r="F18" i="15" s="1"/>
  <c r="E19" i="15"/>
  <c r="F19" i="15" s="1"/>
  <c r="E20" i="15"/>
  <c r="F20" i="15" s="1"/>
  <c r="E21" i="15"/>
  <c r="E22" i="15"/>
  <c r="E23" i="15"/>
  <c r="E24" i="15"/>
  <c r="E25" i="15"/>
  <c r="F25" i="15" s="1"/>
  <c r="E26" i="15"/>
  <c r="F26" i="15" s="1"/>
  <c r="E27" i="15"/>
  <c r="F27" i="15" s="1"/>
  <c r="E28" i="15"/>
  <c r="F28" i="15" s="1"/>
  <c r="E29" i="15"/>
  <c r="F29" i="15" s="1"/>
  <c r="E30" i="15"/>
  <c r="F30" i="15" s="1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4" i="12"/>
  <c r="C37" i="3" l="1"/>
  <c r="E37" i="3" s="1"/>
  <c r="M23" i="14" l="1"/>
  <c r="M21" i="14"/>
  <c r="K23" i="13"/>
  <c r="K21" i="13"/>
  <c r="K20" i="13"/>
  <c r="K23" i="7"/>
  <c r="K21" i="7"/>
  <c r="K20" i="7"/>
  <c r="I4" i="16"/>
  <c r="J4" i="16" s="1"/>
  <c r="G4" i="16"/>
  <c r="H4" i="16" s="1"/>
  <c r="E4" i="16"/>
  <c r="F4" i="16" s="1"/>
  <c r="D30" i="16"/>
  <c r="G4" i="15"/>
  <c r="H4" i="15" s="1"/>
  <c r="G4" i="12"/>
  <c r="E5" i="12"/>
  <c r="F4" i="12"/>
  <c r="K6" i="14" l="1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I5" i="14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4" i="14"/>
  <c r="N4" i="14" s="1"/>
  <c r="N29" i="14" l="1"/>
  <c r="H29" i="3" s="1"/>
  <c r="N10" i="14"/>
  <c r="H10" i="3" s="1"/>
  <c r="G30" i="14"/>
  <c r="N22" i="14"/>
  <c r="H22" i="3" s="1"/>
  <c r="N18" i="14"/>
  <c r="H18" i="3" s="1"/>
  <c r="N16" i="14"/>
  <c r="H16" i="3" s="1"/>
  <c r="N28" i="14"/>
  <c r="H28" i="3" s="1"/>
  <c r="N15" i="14"/>
  <c r="H15" i="3" s="1"/>
  <c r="N27" i="14"/>
  <c r="H27" i="3" s="1"/>
  <c r="N24" i="14"/>
  <c r="H24" i="3" s="1"/>
  <c r="N23" i="14"/>
  <c r="H23" i="3" s="1"/>
  <c r="N21" i="14"/>
  <c r="H21" i="3" s="1"/>
  <c r="N19" i="14"/>
  <c r="H19" i="3" s="1"/>
  <c r="N12" i="14"/>
  <c r="H12" i="3" s="1"/>
  <c r="N11" i="14"/>
  <c r="H11" i="3" s="1"/>
  <c r="N9" i="14"/>
  <c r="H9" i="3" s="1"/>
  <c r="N8" i="14"/>
  <c r="H8" i="3" s="1"/>
  <c r="N7" i="14"/>
  <c r="H7" i="3" s="1"/>
  <c r="N6" i="14"/>
  <c r="H6" i="3" s="1"/>
  <c r="N26" i="14"/>
  <c r="H26" i="3" s="1"/>
  <c r="N14" i="14"/>
  <c r="H14" i="3" s="1"/>
  <c r="N25" i="14"/>
  <c r="H25" i="3" s="1"/>
  <c r="N13" i="14"/>
  <c r="H13" i="3" s="1"/>
  <c r="H4" i="3"/>
  <c r="N20" i="14"/>
  <c r="H20" i="3" s="1"/>
  <c r="N17" i="14"/>
  <c r="H17" i="3" s="1"/>
  <c r="N5" i="14"/>
  <c r="H5" i="3" s="1"/>
  <c r="E30" i="14"/>
  <c r="E5" i="13"/>
  <c r="G5" i="13"/>
  <c r="I5" i="13"/>
  <c r="E6" i="13"/>
  <c r="G6" i="13"/>
  <c r="I6" i="13"/>
  <c r="E7" i="13"/>
  <c r="G7" i="13"/>
  <c r="I7" i="13"/>
  <c r="E8" i="13"/>
  <c r="G8" i="13"/>
  <c r="I8" i="13"/>
  <c r="E9" i="13"/>
  <c r="G9" i="13"/>
  <c r="I9" i="13"/>
  <c r="E10" i="13"/>
  <c r="G10" i="13"/>
  <c r="I10" i="13"/>
  <c r="E11" i="13"/>
  <c r="G11" i="13"/>
  <c r="I11" i="13"/>
  <c r="E12" i="13"/>
  <c r="G12" i="13"/>
  <c r="I12" i="13"/>
  <c r="E13" i="13"/>
  <c r="G13" i="13"/>
  <c r="I13" i="13"/>
  <c r="E14" i="13"/>
  <c r="G14" i="13"/>
  <c r="I14" i="13"/>
  <c r="E15" i="13"/>
  <c r="G15" i="13"/>
  <c r="I15" i="13"/>
  <c r="E16" i="13"/>
  <c r="G16" i="13"/>
  <c r="I16" i="13"/>
  <c r="E17" i="13"/>
  <c r="G17" i="13"/>
  <c r="I17" i="13"/>
  <c r="E18" i="13"/>
  <c r="G18" i="13"/>
  <c r="I18" i="13"/>
  <c r="E19" i="13"/>
  <c r="G19" i="13"/>
  <c r="I19" i="13"/>
  <c r="E20" i="13"/>
  <c r="G20" i="13"/>
  <c r="I20" i="13"/>
  <c r="E21" i="13"/>
  <c r="G21" i="13"/>
  <c r="I21" i="13"/>
  <c r="L21" i="13" s="1"/>
  <c r="G21" i="3" s="1"/>
  <c r="E22" i="13"/>
  <c r="G22" i="13"/>
  <c r="I22" i="13"/>
  <c r="E23" i="13"/>
  <c r="G23" i="13"/>
  <c r="I23" i="13"/>
  <c r="E24" i="13"/>
  <c r="G24" i="13"/>
  <c r="I24" i="13"/>
  <c r="E25" i="13"/>
  <c r="G25" i="13"/>
  <c r="I25" i="13"/>
  <c r="E26" i="13"/>
  <c r="G26" i="13"/>
  <c r="I26" i="13"/>
  <c r="E27" i="13"/>
  <c r="G27" i="13"/>
  <c r="I27" i="13"/>
  <c r="E28" i="13"/>
  <c r="G28" i="13"/>
  <c r="I28" i="13"/>
  <c r="E29" i="13"/>
  <c r="G29" i="13"/>
  <c r="I29" i="13"/>
  <c r="I4" i="13"/>
  <c r="G4" i="13"/>
  <c r="E4" i="13"/>
  <c r="F30" i="7"/>
  <c r="D30" i="7"/>
  <c r="N30" i="14" l="1"/>
  <c r="H30" i="3"/>
  <c r="G30" i="13"/>
  <c r="I30" i="13"/>
  <c r="L19" i="13"/>
  <c r="G19" i="3" s="1"/>
  <c r="L20" i="13"/>
  <c r="G20" i="3" s="1"/>
  <c r="L16" i="13"/>
  <c r="G16" i="3" s="1"/>
  <c r="L26" i="13"/>
  <c r="G26" i="3" s="1"/>
  <c r="L28" i="13"/>
  <c r="G28" i="3" s="1"/>
  <c r="E30" i="13"/>
  <c r="L9" i="13"/>
  <c r="L23" i="13"/>
  <c r="G23" i="3" s="1"/>
  <c r="L17" i="13"/>
  <c r="G17" i="3" s="1"/>
  <c r="L14" i="13"/>
  <c r="G14" i="3" s="1"/>
  <c r="L4" i="13"/>
  <c r="G4" i="3" s="1"/>
  <c r="L29" i="13"/>
  <c r="G29" i="3" s="1"/>
  <c r="L12" i="13"/>
  <c r="G12" i="3" s="1"/>
  <c r="L11" i="13"/>
  <c r="G11" i="3" s="1"/>
  <c r="L25" i="13"/>
  <c r="G25" i="3" s="1"/>
  <c r="L7" i="13"/>
  <c r="G7" i="3" s="1"/>
  <c r="L27" i="13"/>
  <c r="G27" i="3" s="1"/>
  <c r="L24" i="13"/>
  <c r="G24" i="3" s="1"/>
  <c r="L22" i="13"/>
  <c r="G22" i="3" s="1"/>
  <c r="L18" i="13"/>
  <c r="G18" i="3" s="1"/>
  <c r="L5" i="13"/>
  <c r="G5" i="3" s="1"/>
  <c r="L6" i="13"/>
  <c r="G6" i="3" s="1"/>
  <c r="L13" i="13"/>
  <c r="G13" i="3" s="1"/>
  <c r="L10" i="13"/>
  <c r="G10" i="3" s="1"/>
  <c r="L8" i="13"/>
  <c r="G8" i="3" s="1"/>
  <c r="L15" i="13"/>
  <c r="G15" i="3" s="1"/>
  <c r="G9" i="3" l="1"/>
  <c r="G30" i="3" s="1"/>
  <c r="L30" i="13"/>
  <c r="E5" i="7"/>
  <c r="G5" i="7"/>
  <c r="I5" i="7"/>
  <c r="E6" i="7"/>
  <c r="G6" i="7"/>
  <c r="I6" i="7"/>
  <c r="E7" i="7"/>
  <c r="G7" i="7"/>
  <c r="I7" i="7"/>
  <c r="E8" i="7"/>
  <c r="G8" i="7"/>
  <c r="I8" i="7"/>
  <c r="E9" i="7"/>
  <c r="G9" i="7"/>
  <c r="H30" i="7"/>
  <c r="E10" i="7"/>
  <c r="G10" i="7"/>
  <c r="I10" i="7"/>
  <c r="E11" i="7"/>
  <c r="G11" i="7"/>
  <c r="I11" i="7"/>
  <c r="E12" i="7"/>
  <c r="G12" i="7"/>
  <c r="I12" i="7"/>
  <c r="E13" i="7"/>
  <c r="G13" i="7"/>
  <c r="I13" i="7"/>
  <c r="E14" i="7"/>
  <c r="G14" i="7"/>
  <c r="I14" i="7"/>
  <c r="E15" i="7"/>
  <c r="G15" i="7"/>
  <c r="I15" i="7"/>
  <c r="E16" i="7"/>
  <c r="G16" i="7"/>
  <c r="I16" i="7"/>
  <c r="E17" i="7"/>
  <c r="G17" i="7"/>
  <c r="I17" i="7"/>
  <c r="E18" i="7"/>
  <c r="G18" i="7"/>
  <c r="I18" i="7"/>
  <c r="E19" i="7"/>
  <c r="G19" i="7"/>
  <c r="I19" i="7"/>
  <c r="E20" i="7"/>
  <c r="G20" i="7"/>
  <c r="I20" i="7"/>
  <c r="E21" i="7"/>
  <c r="G21" i="7"/>
  <c r="I21" i="7"/>
  <c r="E22" i="7"/>
  <c r="G22" i="7"/>
  <c r="I22" i="7"/>
  <c r="E23" i="7"/>
  <c r="G23" i="7"/>
  <c r="I23" i="7"/>
  <c r="E24" i="7"/>
  <c r="G24" i="7"/>
  <c r="I24" i="7"/>
  <c r="E25" i="7"/>
  <c r="G25" i="7"/>
  <c r="I25" i="7"/>
  <c r="E26" i="7"/>
  <c r="G26" i="7"/>
  <c r="I26" i="7"/>
  <c r="E27" i="7"/>
  <c r="G27" i="7"/>
  <c r="I27" i="7"/>
  <c r="E28" i="7"/>
  <c r="G28" i="7"/>
  <c r="I28" i="7"/>
  <c r="E29" i="7"/>
  <c r="G29" i="7"/>
  <c r="I29" i="7"/>
  <c r="I4" i="7"/>
  <c r="E4" i="7"/>
  <c r="L4" i="7" s="1"/>
  <c r="E5" i="16"/>
  <c r="F5" i="16" s="1"/>
  <c r="G5" i="16"/>
  <c r="H5" i="16"/>
  <c r="I5" i="16"/>
  <c r="J5" i="16" s="1"/>
  <c r="E6" i="16"/>
  <c r="F6" i="16" s="1"/>
  <c r="G6" i="16"/>
  <c r="H6" i="16" s="1"/>
  <c r="I6" i="16"/>
  <c r="J6" i="16" s="1"/>
  <c r="E7" i="16"/>
  <c r="F7" i="16" s="1"/>
  <c r="G7" i="16"/>
  <c r="H7" i="16"/>
  <c r="I7" i="16"/>
  <c r="J7" i="16"/>
  <c r="E8" i="16"/>
  <c r="F8" i="16" s="1"/>
  <c r="G8" i="16"/>
  <c r="H8" i="16"/>
  <c r="I8" i="16"/>
  <c r="J8" i="16" s="1"/>
  <c r="E9" i="16"/>
  <c r="F9" i="16"/>
  <c r="G9" i="16"/>
  <c r="H9" i="16" s="1"/>
  <c r="I9" i="16"/>
  <c r="J9" i="16" s="1"/>
  <c r="E10" i="16"/>
  <c r="F10" i="16"/>
  <c r="G10" i="16"/>
  <c r="H10" i="16"/>
  <c r="I10" i="16"/>
  <c r="J10" i="16"/>
  <c r="E11" i="16"/>
  <c r="F11" i="16" s="1"/>
  <c r="G11" i="16"/>
  <c r="H11" i="16" s="1"/>
  <c r="I11" i="16"/>
  <c r="J11" i="16"/>
  <c r="E12" i="16"/>
  <c r="F12" i="16"/>
  <c r="G12" i="16"/>
  <c r="H12" i="16" s="1"/>
  <c r="I12" i="16"/>
  <c r="J12" i="16" s="1"/>
  <c r="E13" i="16"/>
  <c r="F13" i="16"/>
  <c r="G13" i="16"/>
  <c r="H13" i="16" s="1"/>
  <c r="I13" i="16"/>
  <c r="J13" i="16" s="1"/>
  <c r="E14" i="16"/>
  <c r="F14" i="16" s="1"/>
  <c r="G14" i="16"/>
  <c r="H14" i="16" s="1"/>
  <c r="I14" i="16"/>
  <c r="J14" i="16"/>
  <c r="E15" i="16"/>
  <c r="F15" i="16"/>
  <c r="G15" i="16"/>
  <c r="H15" i="16" s="1"/>
  <c r="I15" i="16"/>
  <c r="J15" i="16" s="1"/>
  <c r="E16" i="16"/>
  <c r="F16" i="16"/>
  <c r="G16" i="16"/>
  <c r="H16" i="16"/>
  <c r="I16" i="16"/>
  <c r="J16" i="16" s="1"/>
  <c r="E17" i="16"/>
  <c r="F17" i="16" s="1"/>
  <c r="G17" i="16"/>
  <c r="H17" i="16"/>
  <c r="I17" i="16"/>
  <c r="J17" i="16" s="1"/>
  <c r="E18" i="16"/>
  <c r="F18" i="16"/>
  <c r="G18" i="16"/>
  <c r="H18" i="16" s="1"/>
  <c r="I18" i="16"/>
  <c r="J18" i="16" s="1"/>
  <c r="E19" i="16"/>
  <c r="F19" i="16" s="1"/>
  <c r="G19" i="16"/>
  <c r="H19" i="16"/>
  <c r="I19" i="16"/>
  <c r="J19" i="16"/>
  <c r="E20" i="16"/>
  <c r="F20" i="16" s="1"/>
  <c r="G20" i="16"/>
  <c r="H20" i="16"/>
  <c r="I20" i="16"/>
  <c r="J20" i="16"/>
  <c r="E21" i="16"/>
  <c r="F21" i="16" s="1"/>
  <c r="G21" i="16"/>
  <c r="H21" i="16" s="1"/>
  <c r="I21" i="16"/>
  <c r="J21" i="16" s="1"/>
  <c r="E22" i="16"/>
  <c r="F22" i="16"/>
  <c r="G22" i="16"/>
  <c r="H22" i="16" s="1"/>
  <c r="I22" i="16"/>
  <c r="J22" i="16" s="1"/>
  <c r="E23" i="16"/>
  <c r="F23" i="16" s="1"/>
  <c r="G23" i="16"/>
  <c r="H23" i="16"/>
  <c r="I23" i="16"/>
  <c r="J23" i="16"/>
  <c r="E24" i="16"/>
  <c r="F24" i="16" s="1"/>
  <c r="G24" i="16"/>
  <c r="H24" i="16" s="1"/>
  <c r="I24" i="16"/>
  <c r="J24" i="16" s="1"/>
  <c r="E25" i="16"/>
  <c r="F25" i="16"/>
  <c r="G25" i="16"/>
  <c r="H25" i="16"/>
  <c r="I25" i="16"/>
  <c r="J25" i="16"/>
  <c r="E26" i="16"/>
  <c r="F26" i="16" s="1"/>
  <c r="G26" i="16"/>
  <c r="H26" i="16"/>
  <c r="I26" i="16"/>
  <c r="J26" i="16" s="1"/>
  <c r="E27" i="16"/>
  <c r="F27" i="16" s="1"/>
  <c r="G27" i="16"/>
  <c r="H27" i="16" s="1"/>
  <c r="I27" i="16"/>
  <c r="J27" i="16" s="1"/>
  <c r="E28" i="16"/>
  <c r="F28" i="16" s="1"/>
  <c r="G28" i="16"/>
  <c r="H28" i="16"/>
  <c r="I28" i="16"/>
  <c r="J28" i="16" s="1"/>
  <c r="E29" i="16"/>
  <c r="F29" i="16" s="1"/>
  <c r="G29" i="16"/>
  <c r="H29" i="16" s="1"/>
  <c r="I29" i="16"/>
  <c r="J29" i="16" s="1"/>
  <c r="K28" i="16" l="1"/>
  <c r="E28" i="3" s="1"/>
  <c r="K16" i="16"/>
  <c r="E16" i="3" s="1"/>
  <c r="J30" i="16"/>
  <c r="K10" i="16"/>
  <c r="E10" i="3" s="1"/>
  <c r="K25" i="16"/>
  <c r="E25" i="3" s="1"/>
  <c r="K19" i="16"/>
  <c r="E19" i="3" s="1"/>
  <c r="K7" i="16"/>
  <c r="E7" i="3" s="1"/>
  <c r="G30" i="7"/>
  <c r="E30" i="7"/>
  <c r="I9" i="7"/>
  <c r="I30" i="7" s="1"/>
  <c r="H30" i="16"/>
  <c r="L29" i="7"/>
  <c r="F29" i="3" s="1"/>
  <c r="L17" i="7"/>
  <c r="F17" i="3" s="1"/>
  <c r="L14" i="7"/>
  <c r="F14" i="3" s="1"/>
  <c r="F4" i="3"/>
  <c r="L23" i="7"/>
  <c r="F23" i="3" s="1"/>
  <c r="L7" i="7"/>
  <c r="F7" i="3" s="1"/>
  <c r="L16" i="7"/>
  <c r="F16" i="3" s="1"/>
  <c r="L26" i="7"/>
  <c r="F26" i="3" s="1"/>
  <c r="L19" i="7"/>
  <c r="F19" i="3" s="1"/>
  <c r="L28" i="7"/>
  <c r="F28" i="3" s="1"/>
  <c r="L25" i="7"/>
  <c r="F25" i="3" s="1"/>
  <c r="L12" i="7"/>
  <c r="F12" i="3" s="1"/>
  <c r="L15" i="7"/>
  <c r="F15" i="3" s="1"/>
  <c r="L5" i="7"/>
  <c r="F5" i="3" s="1"/>
  <c r="L27" i="7"/>
  <c r="F27" i="3" s="1"/>
  <c r="L24" i="7"/>
  <c r="F24" i="3" s="1"/>
  <c r="L21" i="7"/>
  <c r="F21" i="3" s="1"/>
  <c r="L11" i="7"/>
  <c r="F11" i="3" s="1"/>
  <c r="L6" i="7"/>
  <c r="F6" i="3" s="1"/>
  <c r="L8" i="7"/>
  <c r="F8" i="3" s="1"/>
  <c r="L10" i="7"/>
  <c r="F10" i="3" s="1"/>
  <c r="L22" i="7"/>
  <c r="F22" i="3" s="1"/>
  <c r="L13" i="7"/>
  <c r="F13" i="3" s="1"/>
  <c r="L20" i="7"/>
  <c r="F20" i="3" s="1"/>
  <c r="L18" i="7"/>
  <c r="F18" i="3" s="1"/>
  <c r="K4" i="16"/>
  <c r="E4" i="3" s="1"/>
  <c r="F30" i="16"/>
  <c r="K13" i="16"/>
  <c r="E13" i="3" s="1"/>
  <c r="K22" i="16"/>
  <c r="E22" i="3" s="1"/>
  <c r="K14" i="16"/>
  <c r="E14" i="3" s="1"/>
  <c r="K17" i="16"/>
  <c r="E17" i="3" s="1"/>
  <c r="K8" i="16"/>
  <c r="E8" i="3" s="1"/>
  <c r="K5" i="16"/>
  <c r="E5" i="3" s="1"/>
  <c r="K26" i="16"/>
  <c r="E26" i="3" s="1"/>
  <c r="K23" i="16"/>
  <c r="E23" i="3" s="1"/>
  <c r="K29" i="16"/>
  <c r="E29" i="3" s="1"/>
  <c r="K20" i="16"/>
  <c r="E20" i="3" s="1"/>
  <c r="K11" i="16"/>
  <c r="E11" i="3" s="1"/>
  <c r="K27" i="16"/>
  <c r="E27" i="3" s="1"/>
  <c r="K9" i="16"/>
  <c r="E9" i="3" s="1"/>
  <c r="K24" i="16"/>
  <c r="E24" i="3" s="1"/>
  <c r="K12" i="16"/>
  <c r="E12" i="3" s="1"/>
  <c r="K21" i="16"/>
  <c r="E21" i="3" s="1"/>
  <c r="K15" i="16"/>
  <c r="E15" i="3" s="1"/>
  <c r="K6" i="16"/>
  <c r="E6" i="3" s="1"/>
  <c r="K18" i="16"/>
  <c r="E18" i="3" s="1"/>
  <c r="H5" i="15"/>
  <c r="I5" i="15"/>
  <c r="J5" i="15" s="1"/>
  <c r="H6" i="15"/>
  <c r="I6" i="15"/>
  <c r="J6" i="15" s="1"/>
  <c r="H7" i="15"/>
  <c r="I7" i="15"/>
  <c r="J7" i="15" s="1"/>
  <c r="H8" i="15"/>
  <c r="I8" i="15"/>
  <c r="J8" i="15" s="1"/>
  <c r="H9" i="15"/>
  <c r="I9" i="15"/>
  <c r="J9" i="15" s="1"/>
  <c r="H10" i="15"/>
  <c r="I10" i="15"/>
  <c r="J10" i="15" s="1"/>
  <c r="H11" i="15"/>
  <c r="I11" i="15"/>
  <c r="J11" i="15" s="1"/>
  <c r="H12" i="15"/>
  <c r="I12" i="15"/>
  <c r="J12" i="15" s="1"/>
  <c r="H13" i="15"/>
  <c r="I13" i="15"/>
  <c r="J13" i="15" s="1"/>
  <c r="H14" i="15"/>
  <c r="I14" i="15"/>
  <c r="J14" i="15" s="1"/>
  <c r="H15" i="15"/>
  <c r="I15" i="15"/>
  <c r="J15" i="15" s="1"/>
  <c r="H16" i="15"/>
  <c r="I16" i="15"/>
  <c r="J16" i="15" s="1"/>
  <c r="H17" i="15"/>
  <c r="I17" i="15"/>
  <c r="J17" i="15" s="1"/>
  <c r="H18" i="15"/>
  <c r="I18" i="15"/>
  <c r="J18" i="15" s="1"/>
  <c r="H19" i="15"/>
  <c r="I19" i="15"/>
  <c r="J19" i="15" s="1"/>
  <c r="H20" i="15"/>
  <c r="I20" i="15"/>
  <c r="J20" i="15" s="1"/>
  <c r="H21" i="15"/>
  <c r="I21" i="15"/>
  <c r="J21" i="15" s="1"/>
  <c r="H22" i="15"/>
  <c r="I22" i="15"/>
  <c r="J22" i="15" s="1"/>
  <c r="H23" i="15"/>
  <c r="I23" i="15"/>
  <c r="J23" i="15" s="1"/>
  <c r="H24" i="15"/>
  <c r="I24" i="15"/>
  <c r="J24" i="15" s="1"/>
  <c r="H25" i="15"/>
  <c r="I25" i="15"/>
  <c r="J25" i="15" s="1"/>
  <c r="H26" i="15"/>
  <c r="I26" i="15"/>
  <c r="J26" i="15" s="1"/>
  <c r="H27" i="15"/>
  <c r="I27" i="15"/>
  <c r="J27" i="15" s="1"/>
  <c r="H28" i="15"/>
  <c r="I28" i="15"/>
  <c r="H29" i="15"/>
  <c r="I29" i="15"/>
  <c r="J29" i="15" s="1"/>
  <c r="I4" i="15"/>
  <c r="J4" i="15" s="1"/>
  <c r="E4" i="15"/>
  <c r="F4" i="15" s="1"/>
  <c r="K4" i="15" l="1"/>
  <c r="J28" i="15"/>
  <c r="K28" i="15" s="1"/>
  <c r="D28" i="3" s="1"/>
  <c r="L9" i="7"/>
  <c r="L30" i="7" s="1"/>
  <c r="E30" i="3"/>
  <c r="K26" i="15"/>
  <c r="D26" i="3" s="1"/>
  <c r="K23" i="15"/>
  <c r="D23" i="3" s="1"/>
  <c r="K13" i="15"/>
  <c r="D13" i="3" s="1"/>
  <c r="K7" i="15"/>
  <c r="D7" i="3" s="1"/>
  <c r="K11" i="15"/>
  <c r="D11" i="3" s="1"/>
  <c r="K29" i="15"/>
  <c r="D29" i="3" s="1"/>
  <c r="K20" i="15"/>
  <c r="D20" i="3" s="1"/>
  <c r="K25" i="15"/>
  <c r="D25" i="3" s="1"/>
  <c r="K17" i="15"/>
  <c r="D17" i="3" s="1"/>
  <c r="K22" i="15"/>
  <c r="D22" i="3" s="1"/>
  <c r="K19" i="15"/>
  <c r="D19" i="3" s="1"/>
  <c r="K16" i="15"/>
  <c r="D16" i="3" s="1"/>
  <c r="K8" i="15"/>
  <c r="D8" i="3" s="1"/>
  <c r="K10" i="15"/>
  <c r="D10" i="3" s="1"/>
  <c r="H30" i="15"/>
  <c r="K14" i="15"/>
  <c r="D14" i="3" s="1"/>
  <c r="K5" i="15"/>
  <c r="D5" i="3" s="1"/>
  <c r="K30" i="16"/>
  <c r="K6" i="15"/>
  <c r="D6" i="3" s="1"/>
  <c r="K9" i="15"/>
  <c r="D9" i="3" s="1"/>
  <c r="K15" i="15"/>
  <c r="D15" i="3" s="1"/>
  <c r="K21" i="15"/>
  <c r="D21" i="3" s="1"/>
  <c r="K24" i="15"/>
  <c r="D24" i="3" s="1"/>
  <c r="K27" i="15"/>
  <c r="D27" i="3" s="1"/>
  <c r="K12" i="15"/>
  <c r="D12" i="3" s="1"/>
  <c r="K18" i="15"/>
  <c r="D18" i="3" s="1"/>
  <c r="F9" i="3" l="1"/>
  <c r="F30" i="3" s="1"/>
  <c r="D4" i="3"/>
  <c r="D30" i="3" s="1"/>
  <c r="K30" i="15"/>
  <c r="F5" i="12"/>
  <c r="H5" i="12"/>
  <c r="J5" i="12"/>
  <c r="F6" i="12"/>
  <c r="H6" i="12"/>
  <c r="J6" i="12"/>
  <c r="F7" i="12"/>
  <c r="H7" i="12"/>
  <c r="J7" i="12"/>
  <c r="F8" i="12"/>
  <c r="H8" i="12"/>
  <c r="J8" i="12"/>
  <c r="F9" i="12"/>
  <c r="H9" i="12"/>
  <c r="J9" i="12"/>
  <c r="F10" i="12"/>
  <c r="H10" i="12"/>
  <c r="J10" i="12"/>
  <c r="F11" i="12"/>
  <c r="H11" i="12"/>
  <c r="J11" i="12"/>
  <c r="F12" i="12"/>
  <c r="H12" i="12"/>
  <c r="J12" i="12"/>
  <c r="F13" i="12"/>
  <c r="H13" i="12"/>
  <c r="J13" i="12"/>
  <c r="F14" i="12"/>
  <c r="H14" i="12"/>
  <c r="J14" i="12"/>
  <c r="F15" i="12"/>
  <c r="H15" i="12"/>
  <c r="J15" i="12"/>
  <c r="F16" i="12"/>
  <c r="H16" i="12"/>
  <c r="J16" i="12"/>
  <c r="F17" i="12"/>
  <c r="H17" i="12"/>
  <c r="J17" i="12"/>
  <c r="F18" i="12"/>
  <c r="H18" i="12"/>
  <c r="J18" i="12"/>
  <c r="F19" i="12"/>
  <c r="H19" i="12"/>
  <c r="J19" i="12"/>
  <c r="F20" i="12"/>
  <c r="H20" i="12"/>
  <c r="J20" i="12"/>
  <c r="F21" i="12"/>
  <c r="H21" i="12"/>
  <c r="J21" i="12"/>
  <c r="F22" i="12"/>
  <c r="H22" i="12"/>
  <c r="J22" i="12"/>
  <c r="F23" i="12"/>
  <c r="H23" i="12"/>
  <c r="J23" i="12"/>
  <c r="F24" i="12"/>
  <c r="H24" i="12"/>
  <c r="J24" i="12"/>
  <c r="F25" i="12"/>
  <c r="H25" i="12"/>
  <c r="J25" i="12"/>
  <c r="F26" i="12"/>
  <c r="H26" i="12"/>
  <c r="J26" i="12"/>
  <c r="F27" i="12"/>
  <c r="H27" i="12"/>
  <c r="J27" i="12"/>
  <c r="F28" i="12"/>
  <c r="H28" i="12"/>
  <c r="J28" i="12"/>
  <c r="F29" i="12"/>
  <c r="H29" i="12"/>
  <c r="J29" i="12"/>
  <c r="I4" i="12"/>
  <c r="J4" i="12" s="1"/>
  <c r="H4" i="12"/>
  <c r="K28" i="12" l="1"/>
  <c r="C28" i="3" s="1"/>
  <c r="I28" i="3" s="1"/>
  <c r="K13" i="12"/>
  <c r="C13" i="3" s="1"/>
  <c r="I13" i="3" s="1"/>
  <c r="K21" i="12"/>
  <c r="C21" i="3" s="1"/>
  <c r="I21" i="3" s="1"/>
  <c r="K11" i="12"/>
  <c r="C11" i="3" s="1"/>
  <c r="I11" i="3" s="1"/>
  <c r="K8" i="12"/>
  <c r="C8" i="3" s="1"/>
  <c r="I8" i="3" s="1"/>
  <c r="K24" i="12"/>
  <c r="C24" i="3" s="1"/>
  <c r="I24" i="3" s="1"/>
  <c r="K18" i="12"/>
  <c r="C18" i="3" s="1"/>
  <c r="I18" i="3" s="1"/>
  <c r="K23" i="12"/>
  <c r="C23" i="3" s="1"/>
  <c r="I23" i="3" s="1"/>
  <c r="K20" i="12"/>
  <c r="C20" i="3" s="1"/>
  <c r="I20" i="3" s="1"/>
  <c r="K25" i="12"/>
  <c r="C25" i="3" s="1"/>
  <c r="I25" i="3" s="1"/>
  <c r="K16" i="12"/>
  <c r="C16" i="3" s="1"/>
  <c r="I16" i="3" s="1"/>
  <c r="K29" i="12"/>
  <c r="C29" i="3" s="1"/>
  <c r="I29" i="3" s="1"/>
  <c r="K10" i="12"/>
  <c r="C10" i="3" s="1"/>
  <c r="I10" i="3" s="1"/>
  <c r="K22" i="12"/>
  <c r="C22" i="3" s="1"/>
  <c r="I22" i="3" s="1"/>
  <c r="K19" i="12"/>
  <c r="C19" i="3" s="1"/>
  <c r="I19" i="3" s="1"/>
  <c r="K6" i="12"/>
  <c r="C6" i="3" s="1"/>
  <c r="I6" i="3" s="1"/>
  <c r="K14" i="12"/>
  <c r="C14" i="3" s="1"/>
  <c r="I14" i="3" s="1"/>
  <c r="K17" i="12"/>
  <c r="C17" i="3" s="1"/>
  <c r="I17" i="3" s="1"/>
  <c r="K7" i="12"/>
  <c r="C7" i="3" s="1"/>
  <c r="I7" i="3" s="1"/>
  <c r="H30" i="12"/>
  <c r="K5" i="12"/>
  <c r="C5" i="3" s="1"/>
  <c r="I5" i="3" s="1"/>
  <c r="K27" i="12"/>
  <c r="C27" i="3" s="1"/>
  <c r="I27" i="3" s="1"/>
  <c r="K12" i="12"/>
  <c r="C12" i="3" s="1"/>
  <c r="I12" i="3" s="1"/>
  <c r="K9" i="12"/>
  <c r="C9" i="3" s="1"/>
  <c r="I9" i="3" s="1"/>
  <c r="K15" i="12"/>
  <c r="C15" i="3" s="1"/>
  <c r="I15" i="3" s="1"/>
  <c r="K26" i="12"/>
  <c r="C26" i="3" s="1"/>
  <c r="I26" i="3" s="1"/>
  <c r="J30" i="12"/>
  <c r="G30" i="16"/>
  <c r="I30" i="16"/>
  <c r="E30" i="16"/>
  <c r="F30" i="12" l="1"/>
  <c r="K4" i="12"/>
  <c r="K30" i="12" s="1"/>
  <c r="M30" i="14"/>
  <c r="L30" i="14"/>
  <c r="C4" i="3" l="1"/>
  <c r="I4" i="3" s="1"/>
  <c r="I30" i="3" s="1"/>
  <c r="I30" i="14"/>
  <c r="K30" i="14"/>
  <c r="I30" i="15"/>
  <c r="J30" i="15" s="1"/>
  <c r="C30" i="3" l="1"/>
  <c r="H30" i="13"/>
  <c r="F30" i="13"/>
  <c r="D30" i="13"/>
  <c r="K30" i="13"/>
  <c r="J30" i="7"/>
  <c r="J30" i="13"/>
  <c r="K30" i="7"/>
</calcChain>
</file>

<file path=xl/sharedStrings.xml><?xml version="1.0" encoding="utf-8"?>
<sst xmlns="http://schemas.openxmlformats.org/spreadsheetml/2006/main" count="298" uniqueCount="74">
  <si>
    <t>序号</t>
  </si>
  <si>
    <t>研究生培养单位</t>
  </si>
  <si>
    <t>心理学院</t>
  </si>
  <si>
    <t>经济学院</t>
  </si>
  <si>
    <t>法学院</t>
  </si>
  <si>
    <t>马克思主义学院</t>
  </si>
  <si>
    <t>文学院</t>
  </si>
  <si>
    <t>外国语学院</t>
  </si>
  <si>
    <t>传播学院</t>
  </si>
  <si>
    <t>体育科学学院</t>
  </si>
  <si>
    <t>音乐学院</t>
  </si>
  <si>
    <t>美术学院</t>
  </si>
  <si>
    <t>物理与能源学院</t>
  </si>
  <si>
    <t>光电与信息工程学院</t>
  </si>
  <si>
    <t>化学与材料学院</t>
  </si>
  <si>
    <t>生命科学学院</t>
  </si>
  <si>
    <t>总计</t>
  </si>
  <si>
    <t>基数</t>
  </si>
  <si>
    <t>金额</t>
  </si>
  <si>
    <t>数学与统计学院</t>
  </si>
  <si>
    <t>中共福建省委党校</t>
  </si>
  <si>
    <t>金额</t>
    <phoneticPr fontId="3" type="noConversion"/>
  </si>
  <si>
    <t>海西联培（2200/人）</t>
    <phoneticPr fontId="3" type="noConversion"/>
  </si>
  <si>
    <t>博士一等（10%）（15000元/生·年）</t>
    <phoneticPr fontId="3" type="noConversion"/>
  </si>
  <si>
    <t>博士二等（10%）（10000元/生·年）</t>
    <phoneticPr fontId="3" type="noConversion"/>
  </si>
  <si>
    <t>博士三等（20%）（6000元/生·年）</t>
    <phoneticPr fontId="3" type="noConversion"/>
  </si>
  <si>
    <t>硕士一等（10%）（10000元/生·年）</t>
    <phoneticPr fontId="3" type="noConversion"/>
  </si>
  <si>
    <t>硕士二等（10%）（6000元/生·年）</t>
    <phoneticPr fontId="3" type="noConversion"/>
  </si>
  <si>
    <t>硕士三等（20%）（3000元/生·年）</t>
    <phoneticPr fontId="3" type="noConversion"/>
  </si>
  <si>
    <t>海西联培（2200/人）</t>
    <phoneticPr fontId="10" type="noConversion"/>
  </si>
  <si>
    <t>推免生</t>
    <phoneticPr fontId="10" type="noConversion"/>
  </si>
  <si>
    <t>金额</t>
    <phoneticPr fontId="10" type="noConversion"/>
  </si>
  <si>
    <t>总评选人数</t>
    <phoneticPr fontId="4" type="noConversion"/>
  </si>
  <si>
    <t>教师教育学院</t>
  </si>
  <si>
    <t>教育学院</t>
  </si>
  <si>
    <t>文化旅游与公共管理学院</t>
  </si>
  <si>
    <t>2023级博士生数</t>
    <phoneticPr fontId="4" type="noConversion"/>
  </si>
  <si>
    <t>2023级博士预算总额(元）</t>
    <phoneticPr fontId="4" type="noConversion"/>
  </si>
  <si>
    <t>统考生</t>
    <phoneticPr fontId="10" type="noConversion"/>
  </si>
  <si>
    <t>硕士二等（10%）（6000元/生·年）</t>
    <phoneticPr fontId="10" type="noConversion"/>
  </si>
  <si>
    <t>硕士一等（推免100%+统考5%）     （10000元/生·年）</t>
    <phoneticPr fontId="10" type="noConversion"/>
  </si>
  <si>
    <t>硕士三等（20%）（3000元/生·年）</t>
    <phoneticPr fontId="10" type="noConversion"/>
  </si>
  <si>
    <t>2023级博士预算金额</t>
    <phoneticPr fontId="3" type="noConversion"/>
  </si>
  <si>
    <t>2024级硕士预算金额</t>
    <phoneticPr fontId="3" type="noConversion"/>
  </si>
  <si>
    <t>环境与资源学院、碳中和现代产业学院</t>
  </si>
  <si>
    <t>地理科学学院、碳中和未来技术学院</t>
  </si>
  <si>
    <t>备注：2023级博士研究生人数少于4人（含4人）的学院，结合学院具体情况进行适当的动态调整，评选的博士研究生学业奖学金总人数不超过40%。</t>
    <phoneticPr fontId="4" type="noConversion"/>
  </si>
  <si>
    <t>2024级博士生数</t>
    <phoneticPr fontId="4" type="noConversion"/>
  </si>
  <si>
    <t>2024级博士预算总额(元）</t>
    <phoneticPr fontId="4" type="noConversion"/>
  </si>
  <si>
    <t>2024级硕士生数</t>
    <phoneticPr fontId="3" type="noConversion"/>
  </si>
  <si>
    <t>2024级硕士预算总额(元）</t>
    <phoneticPr fontId="3" type="noConversion"/>
  </si>
  <si>
    <t>2024级博士预算金额</t>
    <phoneticPr fontId="3" type="noConversion"/>
  </si>
  <si>
    <t>2025级硕士预算金额</t>
    <phoneticPr fontId="3" type="noConversion"/>
  </si>
  <si>
    <t>纪检监察学院</t>
  </si>
  <si>
    <t xml:space="preserve">  附件1（1）：2026年研究生学业奖学金分配表（2023级博士研究生）</t>
    <phoneticPr fontId="4" type="noConversion"/>
  </si>
  <si>
    <t>社会历史学院</t>
  </si>
  <si>
    <t>计算机与网络空间安全学院</t>
  </si>
  <si>
    <t>海外教育学院</t>
  </si>
  <si>
    <t>海峡柔性电子学院</t>
  </si>
  <si>
    <t xml:space="preserve">  附件1（2）：2026年研究生学业奖学金分配表（2024级博士研究生）</t>
    <phoneticPr fontId="4" type="noConversion"/>
  </si>
  <si>
    <t xml:space="preserve">  附件1（3）：2026年研究生学业奖学金分配表（2025级博士研究生）</t>
    <phoneticPr fontId="4" type="noConversion"/>
  </si>
  <si>
    <t>2025级博士生数</t>
    <phoneticPr fontId="4" type="noConversion"/>
  </si>
  <si>
    <t>2025级博士预算总额(元）</t>
    <phoneticPr fontId="4" type="noConversion"/>
  </si>
  <si>
    <t xml:space="preserve">  附件1（4）：2026年研究生学业奖学金分配表（2024级硕士）</t>
    <phoneticPr fontId="3" type="noConversion"/>
  </si>
  <si>
    <t xml:space="preserve">  附件1（5）：2026年研究生学业奖学金分配表（2025级硕士）</t>
    <phoneticPr fontId="3" type="noConversion"/>
  </si>
  <si>
    <t>2025级硕士生数</t>
    <phoneticPr fontId="3" type="noConversion"/>
  </si>
  <si>
    <t>2025级硕士预算总额(元）</t>
    <phoneticPr fontId="3" type="noConversion"/>
  </si>
  <si>
    <t xml:space="preserve">  附件1（6）：2026年研究生学业奖学金分配表（2026级硕士）</t>
    <phoneticPr fontId="10" type="noConversion"/>
  </si>
  <si>
    <t>2026级硕士生数</t>
    <phoneticPr fontId="10" type="noConversion"/>
  </si>
  <si>
    <t>2026级硕士预算总额(元）</t>
    <phoneticPr fontId="10" type="noConversion"/>
  </si>
  <si>
    <t>2025级博士预算金额</t>
    <phoneticPr fontId="3" type="noConversion"/>
  </si>
  <si>
    <t>2026级硕士预算金额</t>
    <phoneticPr fontId="3" type="noConversion"/>
  </si>
  <si>
    <t>2026年总预算</t>
    <phoneticPr fontId="3" type="noConversion"/>
  </si>
  <si>
    <t xml:space="preserve">         附件1（7）：2026年研究生奖学金分配表（合计）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</si>
</sst>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0.0_);[Red]\(0.0\)"/>
    <numFmt numFmtId="179" formatCode="0.0_ "/>
  </numFmts>
  <fonts count="12" x14ac:knownFonts="1">
    <font>
      <sz val="12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8" fontId="0" fillId="0" borderId="0" xfId="0" applyNumberFormat="1"/>
    <xf numFmtId="178" fontId="6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/>
    <xf numFmtId="177" fontId="5" fillId="0" borderId="1" xfId="0" applyNumberFormat="1" applyFont="1" applyBorder="1" applyAlignment="1">
      <alignment horizontal="center" vertical="center" wrapText="1"/>
    </xf>
    <xf numFmtId="177" fontId="0" fillId="0" borderId="0" xfId="0" applyNumberFormat="1"/>
    <xf numFmtId="177" fontId="5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vertical="center"/>
    </xf>
    <xf numFmtId="0" fontId="5" fillId="0" borderId="0" xfId="0" applyFont="1" applyFill="1"/>
    <xf numFmtId="177" fontId="5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tabSelected="1" zoomScale="85" zoomScaleNormal="85" workbookViewId="0">
      <selection activeCell="J33" sqref="J33"/>
    </sheetView>
  </sheetViews>
  <sheetFormatPr defaultColWidth="9" defaultRowHeight="15.6" x14ac:dyDescent="0.25"/>
  <cols>
    <col min="1" max="1" width="6.59765625" customWidth="1"/>
    <col min="2" max="2" width="47.69921875" bestFit="1" customWidth="1"/>
    <col min="3" max="3" width="10.59765625" customWidth="1"/>
    <col min="4" max="4" width="10.59765625" style="21" customWidth="1"/>
    <col min="5" max="5" width="10.59765625" style="8" customWidth="1"/>
    <col min="6" max="6" width="10.59765625" customWidth="1"/>
    <col min="7" max="7" width="10.59765625" style="8" customWidth="1"/>
    <col min="8" max="8" width="10.59765625" customWidth="1"/>
    <col min="9" max="9" width="10.59765625" style="8" customWidth="1"/>
    <col min="10" max="10" width="10.59765625" customWidth="1"/>
    <col min="11" max="11" width="11.69921875" style="2" customWidth="1"/>
  </cols>
  <sheetData>
    <row r="1" spans="1:11" ht="30" customHeight="1" x14ac:dyDescent="0.25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6" customFormat="1" ht="50.1" customHeight="1" x14ac:dyDescent="0.25">
      <c r="A2" s="43" t="s">
        <v>0</v>
      </c>
      <c r="B2" s="43" t="s">
        <v>1</v>
      </c>
      <c r="C2" s="45" t="s">
        <v>36</v>
      </c>
      <c r="D2" s="49" t="s">
        <v>32</v>
      </c>
      <c r="E2" s="47" t="s">
        <v>23</v>
      </c>
      <c r="F2" s="48"/>
      <c r="G2" s="47" t="s">
        <v>24</v>
      </c>
      <c r="H2" s="48"/>
      <c r="I2" s="47" t="s">
        <v>25</v>
      </c>
      <c r="J2" s="48"/>
      <c r="K2" s="45" t="s">
        <v>37</v>
      </c>
    </row>
    <row r="3" spans="1:11" ht="20.100000000000001" customHeight="1" x14ac:dyDescent="0.25">
      <c r="A3" s="44"/>
      <c r="B3" s="43"/>
      <c r="C3" s="46"/>
      <c r="D3" s="50"/>
      <c r="E3" s="9" t="s">
        <v>17</v>
      </c>
      <c r="F3" s="3" t="s">
        <v>18</v>
      </c>
      <c r="G3" s="9" t="s">
        <v>17</v>
      </c>
      <c r="H3" s="3" t="s">
        <v>18</v>
      </c>
      <c r="I3" s="9" t="s">
        <v>17</v>
      </c>
      <c r="J3" s="3" t="s">
        <v>18</v>
      </c>
      <c r="K3" s="46"/>
    </row>
    <row r="4" spans="1:11" ht="20.100000000000001" customHeight="1" x14ac:dyDescent="0.25">
      <c r="A4" s="3">
        <v>1</v>
      </c>
      <c r="B4" s="7" t="s">
        <v>33</v>
      </c>
      <c r="C4" s="10">
        <v>0</v>
      </c>
      <c r="D4" s="20">
        <f>C4*0.4</f>
        <v>0</v>
      </c>
      <c r="E4" s="27">
        <f>C4*0.1</f>
        <v>0</v>
      </c>
      <c r="F4" s="10">
        <f>15000*E4</f>
        <v>0</v>
      </c>
      <c r="G4" s="27">
        <f>C4*0.1</f>
        <v>0</v>
      </c>
      <c r="H4" s="10">
        <f>G4*10000</f>
        <v>0</v>
      </c>
      <c r="I4" s="27">
        <f>C4*0.2</f>
        <v>0</v>
      </c>
      <c r="J4" s="10">
        <f>6000*I4</f>
        <v>0</v>
      </c>
      <c r="K4" s="10">
        <f>F4+H4+J4</f>
        <v>0</v>
      </c>
    </row>
    <row r="5" spans="1:11" ht="20.100000000000001" customHeight="1" x14ac:dyDescent="0.25">
      <c r="A5" s="3">
        <v>2</v>
      </c>
      <c r="B5" s="29" t="s">
        <v>34</v>
      </c>
      <c r="C5" s="10">
        <v>5</v>
      </c>
      <c r="D5" s="20">
        <f t="shared" ref="D5:D30" si="0">C5*0.4</f>
        <v>2</v>
      </c>
      <c r="E5" s="27">
        <f t="shared" ref="E5:E30" si="1">C5*0.1</f>
        <v>0.5</v>
      </c>
      <c r="F5" s="10">
        <f t="shared" ref="F5:F29" si="2">15000*E5</f>
        <v>7500</v>
      </c>
      <c r="G5" s="27">
        <f t="shared" ref="G5:G30" si="3">C5*0.1</f>
        <v>0.5</v>
      </c>
      <c r="H5" s="10">
        <f t="shared" ref="H5:H29" si="4">G5*10000</f>
        <v>5000</v>
      </c>
      <c r="I5" s="27">
        <f t="shared" ref="I5:I30" si="5">C5*0.2</f>
        <v>1</v>
      </c>
      <c r="J5" s="10">
        <f t="shared" ref="J5:J29" si="6">6000*I5</f>
        <v>6000</v>
      </c>
      <c r="K5" s="10">
        <f t="shared" ref="K5:K29" si="7">F5+H5+J5</f>
        <v>18500</v>
      </c>
    </row>
    <row r="6" spans="1:11" ht="20.100000000000001" customHeight="1" x14ac:dyDescent="0.25">
      <c r="A6" s="3">
        <v>3</v>
      </c>
      <c r="B6" s="28" t="s">
        <v>2</v>
      </c>
      <c r="C6" s="10">
        <v>3</v>
      </c>
      <c r="D6" s="20">
        <f t="shared" si="0"/>
        <v>1.2000000000000002</v>
      </c>
      <c r="E6" s="27">
        <f t="shared" si="1"/>
        <v>0.30000000000000004</v>
      </c>
      <c r="F6" s="10">
        <f t="shared" si="2"/>
        <v>4500.0000000000009</v>
      </c>
      <c r="G6" s="27">
        <f t="shared" si="3"/>
        <v>0.30000000000000004</v>
      </c>
      <c r="H6" s="10">
        <f t="shared" si="4"/>
        <v>3000.0000000000005</v>
      </c>
      <c r="I6" s="27">
        <f t="shared" si="5"/>
        <v>0.60000000000000009</v>
      </c>
      <c r="J6" s="10">
        <f t="shared" si="6"/>
        <v>3600.0000000000005</v>
      </c>
      <c r="K6" s="10">
        <f t="shared" si="7"/>
        <v>11100.000000000002</v>
      </c>
    </row>
    <row r="7" spans="1:11" ht="20.100000000000001" customHeight="1" x14ac:dyDescent="0.25">
      <c r="A7" s="24">
        <v>4</v>
      </c>
      <c r="B7" s="28" t="s">
        <v>3</v>
      </c>
      <c r="C7" s="10">
        <v>5</v>
      </c>
      <c r="D7" s="20">
        <f t="shared" si="0"/>
        <v>2</v>
      </c>
      <c r="E7" s="27">
        <f t="shared" si="1"/>
        <v>0.5</v>
      </c>
      <c r="F7" s="10">
        <f t="shared" si="2"/>
        <v>7500</v>
      </c>
      <c r="G7" s="27">
        <f t="shared" si="3"/>
        <v>0.5</v>
      </c>
      <c r="H7" s="10">
        <f t="shared" si="4"/>
        <v>5000</v>
      </c>
      <c r="I7" s="27">
        <f t="shared" si="5"/>
        <v>1</v>
      </c>
      <c r="J7" s="10">
        <f t="shared" si="6"/>
        <v>6000</v>
      </c>
      <c r="K7" s="10">
        <f t="shared" si="7"/>
        <v>18500</v>
      </c>
    </row>
    <row r="8" spans="1:11" ht="20.100000000000001" customHeight="1" x14ac:dyDescent="0.25">
      <c r="A8" s="24">
        <v>5</v>
      </c>
      <c r="B8" s="28" t="s">
        <v>4</v>
      </c>
      <c r="C8" s="10">
        <v>0</v>
      </c>
      <c r="D8" s="20">
        <f t="shared" si="0"/>
        <v>0</v>
      </c>
      <c r="E8" s="27">
        <f t="shared" si="1"/>
        <v>0</v>
      </c>
      <c r="F8" s="10">
        <f t="shared" si="2"/>
        <v>0</v>
      </c>
      <c r="G8" s="27">
        <f t="shared" si="3"/>
        <v>0</v>
      </c>
      <c r="H8" s="10">
        <f t="shared" si="4"/>
        <v>0</v>
      </c>
      <c r="I8" s="27">
        <f t="shared" si="5"/>
        <v>0</v>
      </c>
      <c r="J8" s="10">
        <f t="shared" si="6"/>
        <v>0</v>
      </c>
      <c r="K8" s="10">
        <f t="shared" si="7"/>
        <v>0</v>
      </c>
    </row>
    <row r="9" spans="1:11" ht="20.100000000000001" customHeight="1" x14ac:dyDescent="0.25">
      <c r="A9" s="24">
        <v>6</v>
      </c>
      <c r="B9" s="29" t="s">
        <v>5</v>
      </c>
      <c r="C9" s="10">
        <v>17</v>
      </c>
      <c r="D9" s="20">
        <f t="shared" si="0"/>
        <v>6.8000000000000007</v>
      </c>
      <c r="E9" s="27">
        <f t="shared" si="1"/>
        <v>1.7000000000000002</v>
      </c>
      <c r="F9" s="10">
        <f t="shared" si="2"/>
        <v>25500.000000000004</v>
      </c>
      <c r="G9" s="27">
        <f t="shared" si="3"/>
        <v>1.7000000000000002</v>
      </c>
      <c r="H9" s="10">
        <f t="shared" si="4"/>
        <v>17000</v>
      </c>
      <c r="I9" s="27">
        <f t="shared" si="5"/>
        <v>3.4000000000000004</v>
      </c>
      <c r="J9" s="10">
        <f t="shared" si="6"/>
        <v>20400.000000000004</v>
      </c>
      <c r="K9" s="10">
        <f t="shared" si="7"/>
        <v>62900</v>
      </c>
    </row>
    <row r="10" spans="1:11" ht="20.100000000000001" customHeight="1" x14ac:dyDescent="0.25">
      <c r="A10" s="24">
        <v>7</v>
      </c>
      <c r="B10" s="28" t="s">
        <v>53</v>
      </c>
      <c r="C10" s="10">
        <v>0</v>
      </c>
      <c r="D10" s="20">
        <f t="shared" si="0"/>
        <v>0</v>
      </c>
      <c r="E10" s="27">
        <f t="shared" si="1"/>
        <v>0</v>
      </c>
      <c r="F10" s="10">
        <f t="shared" si="2"/>
        <v>0</v>
      </c>
      <c r="G10" s="27">
        <f t="shared" si="3"/>
        <v>0</v>
      </c>
      <c r="H10" s="10">
        <f t="shared" si="4"/>
        <v>0</v>
      </c>
      <c r="I10" s="27">
        <f t="shared" si="5"/>
        <v>0</v>
      </c>
      <c r="J10" s="10">
        <f t="shared" si="6"/>
        <v>0</v>
      </c>
      <c r="K10" s="10">
        <f t="shared" si="7"/>
        <v>0</v>
      </c>
    </row>
    <row r="11" spans="1:11" ht="20.100000000000001" customHeight="1" x14ac:dyDescent="0.25">
      <c r="A11" s="24">
        <v>8</v>
      </c>
      <c r="B11" s="28" t="s">
        <v>6</v>
      </c>
      <c r="C11" s="10">
        <v>16</v>
      </c>
      <c r="D11" s="20">
        <f t="shared" si="0"/>
        <v>6.4</v>
      </c>
      <c r="E11" s="27">
        <f t="shared" si="1"/>
        <v>1.6</v>
      </c>
      <c r="F11" s="10">
        <f t="shared" si="2"/>
        <v>24000</v>
      </c>
      <c r="G11" s="27">
        <f t="shared" si="3"/>
        <v>1.6</v>
      </c>
      <c r="H11" s="10">
        <f t="shared" si="4"/>
        <v>16000</v>
      </c>
      <c r="I11" s="27">
        <f t="shared" si="5"/>
        <v>3.2</v>
      </c>
      <c r="J11" s="10">
        <f t="shared" si="6"/>
        <v>19200</v>
      </c>
      <c r="K11" s="10">
        <f t="shared" si="7"/>
        <v>59200</v>
      </c>
    </row>
    <row r="12" spans="1:11" ht="20.100000000000001" customHeight="1" x14ac:dyDescent="0.25">
      <c r="A12" s="24">
        <v>9</v>
      </c>
      <c r="B12" s="28" t="s">
        <v>7</v>
      </c>
      <c r="C12" s="10">
        <v>3</v>
      </c>
      <c r="D12" s="20">
        <f t="shared" si="0"/>
        <v>1.2000000000000002</v>
      </c>
      <c r="E12" s="27">
        <f t="shared" si="1"/>
        <v>0.30000000000000004</v>
      </c>
      <c r="F12" s="10">
        <f t="shared" si="2"/>
        <v>4500.0000000000009</v>
      </c>
      <c r="G12" s="27">
        <f t="shared" si="3"/>
        <v>0.30000000000000004</v>
      </c>
      <c r="H12" s="10">
        <f t="shared" si="4"/>
        <v>3000.0000000000005</v>
      </c>
      <c r="I12" s="27">
        <f t="shared" si="5"/>
        <v>0.60000000000000009</v>
      </c>
      <c r="J12" s="10">
        <f t="shared" si="6"/>
        <v>3600.0000000000005</v>
      </c>
      <c r="K12" s="10">
        <f t="shared" si="7"/>
        <v>11100.000000000002</v>
      </c>
    </row>
    <row r="13" spans="1:11" ht="20.100000000000001" customHeight="1" x14ac:dyDescent="0.25">
      <c r="A13" s="24">
        <v>10</v>
      </c>
      <c r="B13" s="28" t="s">
        <v>8</v>
      </c>
      <c r="C13" s="10">
        <v>3</v>
      </c>
      <c r="D13" s="20">
        <f t="shared" si="0"/>
        <v>1.2000000000000002</v>
      </c>
      <c r="E13" s="27">
        <f t="shared" si="1"/>
        <v>0.30000000000000004</v>
      </c>
      <c r="F13" s="10">
        <f t="shared" si="2"/>
        <v>4500.0000000000009</v>
      </c>
      <c r="G13" s="27">
        <f t="shared" si="3"/>
        <v>0.30000000000000004</v>
      </c>
      <c r="H13" s="10">
        <f t="shared" si="4"/>
        <v>3000.0000000000005</v>
      </c>
      <c r="I13" s="27">
        <f t="shared" si="5"/>
        <v>0.60000000000000009</v>
      </c>
      <c r="J13" s="10">
        <f t="shared" si="6"/>
        <v>3600.0000000000005</v>
      </c>
      <c r="K13" s="10">
        <f t="shared" si="7"/>
        <v>11100.000000000002</v>
      </c>
    </row>
    <row r="14" spans="1:11" ht="20.100000000000001" customHeight="1" x14ac:dyDescent="0.25">
      <c r="A14" s="24">
        <v>11</v>
      </c>
      <c r="B14" s="28" t="s">
        <v>55</v>
      </c>
      <c r="C14" s="10">
        <v>5</v>
      </c>
      <c r="D14" s="20">
        <f t="shared" si="0"/>
        <v>2</v>
      </c>
      <c r="E14" s="27">
        <f t="shared" si="1"/>
        <v>0.5</v>
      </c>
      <c r="F14" s="10">
        <f t="shared" si="2"/>
        <v>7500</v>
      </c>
      <c r="G14" s="27">
        <f t="shared" si="3"/>
        <v>0.5</v>
      </c>
      <c r="H14" s="10">
        <f t="shared" si="4"/>
        <v>5000</v>
      </c>
      <c r="I14" s="27">
        <f t="shared" si="5"/>
        <v>1</v>
      </c>
      <c r="J14" s="10">
        <f t="shared" si="6"/>
        <v>6000</v>
      </c>
      <c r="K14" s="10">
        <f t="shared" si="7"/>
        <v>18500</v>
      </c>
    </row>
    <row r="15" spans="1:11" ht="20.100000000000001" customHeight="1" x14ac:dyDescent="0.25">
      <c r="A15" s="24">
        <v>12</v>
      </c>
      <c r="B15" s="7" t="s">
        <v>35</v>
      </c>
      <c r="C15" s="10">
        <v>0</v>
      </c>
      <c r="D15" s="20">
        <f t="shared" si="0"/>
        <v>0</v>
      </c>
      <c r="E15" s="27">
        <f t="shared" si="1"/>
        <v>0</v>
      </c>
      <c r="F15" s="10">
        <f t="shared" si="2"/>
        <v>0</v>
      </c>
      <c r="G15" s="27">
        <f t="shared" si="3"/>
        <v>0</v>
      </c>
      <c r="H15" s="10">
        <f t="shared" si="4"/>
        <v>0</v>
      </c>
      <c r="I15" s="27">
        <f t="shared" si="5"/>
        <v>0</v>
      </c>
      <c r="J15" s="10">
        <f t="shared" si="6"/>
        <v>0</v>
      </c>
      <c r="K15" s="10">
        <f t="shared" si="7"/>
        <v>0</v>
      </c>
    </row>
    <row r="16" spans="1:11" ht="20.100000000000001" customHeight="1" x14ac:dyDescent="0.25">
      <c r="A16" s="24">
        <v>13</v>
      </c>
      <c r="B16" s="28" t="s">
        <v>9</v>
      </c>
      <c r="C16" s="10">
        <v>12</v>
      </c>
      <c r="D16" s="20">
        <f t="shared" si="0"/>
        <v>4.8000000000000007</v>
      </c>
      <c r="E16" s="27">
        <f t="shared" si="1"/>
        <v>1.2000000000000002</v>
      </c>
      <c r="F16" s="10">
        <f t="shared" si="2"/>
        <v>18000.000000000004</v>
      </c>
      <c r="G16" s="27">
        <f t="shared" si="3"/>
        <v>1.2000000000000002</v>
      </c>
      <c r="H16" s="10">
        <f t="shared" si="4"/>
        <v>12000.000000000002</v>
      </c>
      <c r="I16" s="27">
        <f t="shared" si="5"/>
        <v>2.4000000000000004</v>
      </c>
      <c r="J16" s="10">
        <f t="shared" si="6"/>
        <v>14400.000000000002</v>
      </c>
      <c r="K16" s="10">
        <f t="shared" si="7"/>
        <v>44400.000000000007</v>
      </c>
    </row>
    <row r="17" spans="1:12" ht="20.100000000000001" customHeight="1" x14ac:dyDescent="0.25">
      <c r="A17" s="24">
        <v>14</v>
      </c>
      <c r="B17" s="28" t="s">
        <v>10</v>
      </c>
      <c r="C17" s="10">
        <v>5</v>
      </c>
      <c r="D17" s="20">
        <f t="shared" si="0"/>
        <v>2</v>
      </c>
      <c r="E17" s="27">
        <f t="shared" si="1"/>
        <v>0.5</v>
      </c>
      <c r="F17" s="10">
        <f t="shared" si="2"/>
        <v>7500</v>
      </c>
      <c r="G17" s="27">
        <f t="shared" si="3"/>
        <v>0.5</v>
      </c>
      <c r="H17" s="10">
        <f t="shared" si="4"/>
        <v>5000</v>
      </c>
      <c r="I17" s="27">
        <f t="shared" si="5"/>
        <v>1</v>
      </c>
      <c r="J17" s="10">
        <f t="shared" si="6"/>
        <v>6000</v>
      </c>
      <c r="K17" s="10">
        <f t="shared" si="7"/>
        <v>18500</v>
      </c>
    </row>
    <row r="18" spans="1:12" ht="20.100000000000001" customHeight="1" x14ac:dyDescent="0.25">
      <c r="A18" s="24">
        <v>15</v>
      </c>
      <c r="B18" s="28" t="s">
        <v>11</v>
      </c>
      <c r="C18" s="10">
        <v>4</v>
      </c>
      <c r="D18" s="20">
        <f t="shared" si="0"/>
        <v>1.6</v>
      </c>
      <c r="E18" s="27">
        <f t="shared" si="1"/>
        <v>0.4</v>
      </c>
      <c r="F18" s="10">
        <f t="shared" si="2"/>
        <v>6000</v>
      </c>
      <c r="G18" s="27">
        <f t="shared" si="3"/>
        <v>0.4</v>
      </c>
      <c r="H18" s="10">
        <f t="shared" si="4"/>
        <v>4000</v>
      </c>
      <c r="I18" s="27">
        <f t="shared" si="5"/>
        <v>0.8</v>
      </c>
      <c r="J18" s="10">
        <f t="shared" si="6"/>
        <v>4800</v>
      </c>
      <c r="K18" s="10">
        <f t="shared" si="7"/>
        <v>14800</v>
      </c>
    </row>
    <row r="19" spans="1:12" ht="20.100000000000001" customHeight="1" x14ac:dyDescent="0.25">
      <c r="A19" s="24">
        <v>16</v>
      </c>
      <c r="B19" s="28" t="s">
        <v>19</v>
      </c>
      <c r="C19" s="10">
        <v>11</v>
      </c>
      <c r="D19" s="20">
        <f t="shared" si="0"/>
        <v>4.4000000000000004</v>
      </c>
      <c r="E19" s="27">
        <f t="shared" si="1"/>
        <v>1.1000000000000001</v>
      </c>
      <c r="F19" s="10">
        <f t="shared" si="2"/>
        <v>16500</v>
      </c>
      <c r="G19" s="27">
        <f t="shared" si="3"/>
        <v>1.1000000000000001</v>
      </c>
      <c r="H19" s="10">
        <f t="shared" si="4"/>
        <v>11000</v>
      </c>
      <c r="I19" s="27">
        <f t="shared" si="5"/>
        <v>2.2000000000000002</v>
      </c>
      <c r="J19" s="10">
        <f t="shared" si="6"/>
        <v>13200.000000000002</v>
      </c>
      <c r="K19" s="10">
        <f t="shared" si="7"/>
        <v>40700</v>
      </c>
    </row>
    <row r="20" spans="1:12" ht="20.100000000000001" customHeight="1" x14ac:dyDescent="0.25">
      <c r="A20" s="24">
        <v>17</v>
      </c>
      <c r="B20" s="28" t="s">
        <v>56</v>
      </c>
      <c r="C20" s="10">
        <v>10</v>
      </c>
      <c r="D20" s="20">
        <f t="shared" si="0"/>
        <v>4</v>
      </c>
      <c r="E20" s="27">
        <f t="shared" si="1"/>
        <v>1</v>
      </c>
      <c r="F20" s="10">
        <f t="shared" si="2"/>
        <v>15000</v>
      </c>
      <c r="G20" s="27">
        <f t="shared" si="3"/>
        <v>1</v>
      </c>
      <c r="H20" s="10">
        <f t="shared" si="4"/>
        <v>10000</v>
      </c>
      <c r="I20" s="27">
        <f t="shared" si="5"/>
        <v>2</v>
      </c>
      <c r="J20" s="10">
        <f t="shared" si="6"/>
        <v>12000</v>
      </c>
      <c r="K20" s="10">
        <f t="shared" si="7"/>
        <v>37000</v>
      </c>
    </row>
    <row r="21" spans="1:12" ht="20.100000000000001" customHeight="1" x14ac:dyDescent="0.25">
      <c r="A21" s="24">
        <v>18</v>
      </c>
      <c r="B21" s="28" t="s">
        <v>12</v>
      </c>
      <c r="C21" s="10">
        <v>8</v>
      </c>
      <c r="D21" s="20">
        <f t="shared" si="0"/>
        <v>3.2</v>
      </c>
      <c r="E21" s="27">
        <f t="shared" si="1"/>
        <v>0.8</v>
      </c>
      <c r="F21" s="10">
        <f t="shared" si="2"/>
        <v>12000</v>
      </c>
      <c r="G21" s="27">
        <f t="shared" si="3"/>
        <v>0.8</v>
      </c>
      <c r="H21" s="10">
        <f t="shared" si="4"/>
        <v>8000</v>
      </c>
      <c r="I21" s="27">
        <f t="shared" si="5"/>
        <v>1.6</v>
      </c>
      <c r="J21" s="10">
        <f t="shared" si="6"/>
        <v>9600</v>
      </c>
      <c r="K21" s="10">
        <f t="shared" si="7"/>
        <v>29600</v>
      </c>
    </row>
    <row r="22" spans="1:12" ht="24.75" customHeight="1" x14ac:dyDescent="0.25">
      <c r="A22" s="24">
        <v>19</v>
      </c>
      <c r="B22" s="28" t="s">
        <v>13</v>
      </c>
      <c r="C22" s="10">
        <v>9</v>
      </c>
      <c r="D22" s="20">
        <f t="shared" si="0"/>
        <v>3.6</v>
      </c>
      <c r="E22" s="27">
        <f t="shared" si="1"/>
        <v>0.9</v>
      </c>
      <c r="F22" s="10">
        <f t="shared" si="2"/>
        <v>13500</v>
      </c>
      <c r="G22" s="27">
        <f t="shared" si="3"/>
        <v>0.9</v>
      </c>
      <c r="H22" s="10">
        <f t="shared" si="4"/>
        <v>9000</v>
      </c>
      <c r="I22" s="27">
        <f t="shared" si="5"/>
        <v>1.8</v>
      </c>
      <c r="J22" s="10">
        <f t="shared" si="6"/>
        <v>10800</v>
      </c>
      <c r="K22" s="10">
        <f t="shared" si="7"/>
        <v>33300</v>
      </c>
    </row>
    <row r="23" spans="1:12" s="19" customFormat="1" ht="20.100000000000001" customHeight="1" x14ac:dyDescent="0.25">
      <c r="A23" s="24">
        <v>20</v>
      </c>
      <c r="B23" s="18" t="s">
        <v>14</v>
      </c>
      <c r="C23" s="10">
        <v>8</v>
      </c>
      <c r="D23" s="20">
        <f t="shared" si="0"/>
        <v>3.2</v>
      </c>
      <c r="E23" s="27">
        <f t="shared" si="1"/>
        <v>0.8</v>
      </c>
      <c r="F23" s="10">
        <f t="shared" si="2"/>
        <v>12000</v>
      </c>
      <c r="G23" s="27">
        <f t="shared" si="3"/>
        <v>0.8</v>
      </c>
      <c r="H23" s="10">
        <f t="shared" si="4"/>
        <v>8000</v>
      </c>
      <c r="I23" s="27">
        <f t="shared" si="5"/>
        <v>1.6</v>
      </c>
      <c r="J23" s="10">
        <f t="shared" si="6"/>
        <v>9600</v>
      </c>
      <c r="K23" s="10">
        <f t="shared" si="7"/>
        <v>29600</v>
      </c>
      <c r="L23"/>
    </row>
    <row r="24" spans="1:12" ht="20.100000000000001" customHeight="1" x14ac:dyDescent="0.25">
      <c r="A24" s="24">
        <v>21</v>
      </c>
      <c r="B24" s="7" t="s">
        <v>44</v>
      </c>
      <c r="C24" s="10">
        <v>11</v>
      </c>
      <c r="D24" s="20">
        <f t="shared" si="0"/>
        <v>4.4000000000000004</v>
      </c>
      <c r="E24" s="27">
        <f t="shared" si="1"/>
        <v>1.1000000000000001</v>
      </c>
      <c r="F24" s="10">
        <f t="shared" si="2"/>
        <v>16500</v>
      </c>
      <c r="G24" s="27">
        <f t="shared" si="3"/>
        <v>1.1000000000000001</v>
      </c>
      <c r="H24" s="10">
        <f t="shared" si="4"/>
        <v>11000</v>
      </c>
      <c r="I24" s="27">
        <f t="shared" si="5"/>
        <v>2.2000000000000002</v>
      </c>
      <c r="J24" s="10">
        <f t="shared" si="6"/>
        <v>13200.000000000002</v>
      </c>
      <c r="K24" s="10">
        <f t="shared" si="7"/>
        <v>40700</v>
      </c>
    </row>
    <row r="25" spans="1:12" ht="20.100000000000001" customHeight="1" x14ac:dyDescent="0.25">
      <c r="A25" s="24">
        <v>22</v>
      </c>
      <c r="B25" s="28" t="s">
        <v>45</v>
      </c>
      <c r="C25" s="10">
        <v>36</v>
      </c>
      <c r="D25" s="20">
        <f t="shared" si="0"/>
        <v>14.4</v>
      </c>
      <c r="E25" s="27">
        <f t="shared" si="1"/>
        <v>3.6</v>
      </c>
      <c r="F25" s="10">
        <f t="shared" si="2"/>
        <v>54000</v>
      </c>
      <c r="G25" s="27">
        <f t="shared" si="3"/>
        <v>3.6</v>
      </c>
      <c r="H25" s="10">
        <f t="shared" si="4"/>
        <v>36000</v>
      </c>
      <c r="I25" s="27">
        <f t="shared" si="5"/>
        <v>7.2</v>
      </c>
      <c r="J25" s="10">
        <f t="shared" si="6"/>
        <v>43200</v>
      </c>
      <c r="K25" s="10">
        <f t="shared" si="7"/>
        <v>133200</v>
      </c>
    </row>
    <row r="26" spans="1:12" ht="20.100000000000001" customHeight="1" x14ac:dyDescent="0.25">
      <c r="A26" s="24">
        <v>23</v>
      </c>
      <c r="B26" s="28" t="s">
        <v>15</v>
      </c>
      <c r="C26" s="10">
        <v>11</v>
      </c>
      <c r="D26" s="20">
        <f t="shared" si="0"/>
        <v>4.4000000000000004</v>
      </c>
      <c r="E26" s="27">
        <f t="shared" si="1"/>
        <v>1.1000000000000001</v>
      </c>
      <c r="F26" s="10">
        <f t="shared" si="2"/>
        <v>16500</v>
      </c>
      <c r="G26" s="27">
        <f t="shared" si="3"/>
        <v>1.1000000000000001</v>
      </c>
      <c r="H26" s="10">
        <f t="shared" si="4"/>
        <v>11000</v>
      </c>
      <c r="I26" s="27">
        <f t="shared" si="5"/>
        <v>2.2000000000000002</v>
      </c>
      <c r="J26" s="10">
        <f t="shared" si="6"/>
        <v>13200.000000000002</v>
      </c>
      <c r="K26" s="10">
        <f t="shared" si="7"/>
        <v>40700</v>
      </c>
    </row>
    <row r="27" spans="1:12" ht="20.100000000000001" customHeight="1" x14ac:dyDescent="0.25">
      <c r="A27" s="24">
        <v>24</v>
      </c>
      <c r="B27" s="28" t="s">
        <v>57</v>
      </c>
      <c r="C27" s="10">
        <v>0</v>
      </c>
      <c r="D27" s="20">
        <f t="shared" si="0"/>
        <v>0</v>
      </c>
      <c r="E27" s="27">
        <f t="shared" si="1"/>
        <v>0</v>
      </c>
      <c r="F27" s="10">
        <f t="shared" si="2"/>
        <v>0</v>
      </c>
      <c r="G27" s="27">
        <f t="shared" si="3"/>
        <v>0</v>
      </c>
      <c r="H27" s="10">
        <f t="shared" si="4"/>
        <v>0</v>
      </c>
      <c r="I27" s="27">
        <f t="shared" si="5"/>
        <v>0</v>
      </c>
      <c r="J27" s="10">
        <f t="shared" si="6"/>
        <v>0</v>
      </c>
      <c r="K27" s="10">
        <f t="shared" si="7"/>
        <v>0</v>
      </c>
    </row>
    <row r="28" spans="1:12" ht="20.100000000000001" customHeight="1" x14ac:dyDescent="0.25">
      <c r="A28" s="24">
        <v>25</v>
      </c>
      <c r="B28" s="28" t="s">
        <v>58</v>
      </c>
      <c r="C28" s="10">
        <v>11</v>
      </c>
      <c r="D28" s="20">
        <f t="shared" si="0"/>
        <v>4.4000000000000004</v>
      </c>
      <c r="E28" s="27">
        <f t="shared" si="1"/>
        <v>1.1000000000000001</v>
      </c>
      <c r="F28" s="10">
        <f t="shared" si="2"/>
        <v>16500</v>
      </c>
      <c r="G28" s="27">
        <f t="shared" si="3"/>
        <v>1.1000000000000001</v>
      </c>
      <c r="H28" s="10">
        <f t="shared" si="4"/>
        <v>11000</v>
      </c>
      <c r="I28" s="27">
        <f t="shared" si="5"/>
        <v>2.2000000000000002</v>
      </c>
      <c r="J28" s="10">
        <f t="shared" si="6"/>
        <v>13200.000000000002</v>
      </c>
      <c r="K28" s="10">
        <f t="shared" si="7"/>
        <v>40700</v>
      </c>
    </row>
    <row r="29" spans="1:12" ht="20.100000000000001" customHeight="1" x14ac:dyDescent="0.25">
      <c r="A29" s="24">
        <v>26</v>
      </c>
      <c r="B29" s="28" t="s">
        <v>20</v>
      </c>
      <c r="C29" s="10">
        <v>0</v>
      </c>
      <c r="D29" s="20">
        <f t="shared" si="0"/>
        <v>0</v>
      </c>
      <c r="E29" s="27">
        <f t="shared" si="1"/>
        <v>0</v>
      </c>
      <c r="F29" s="10">
        <f t="shared" si="2"/>
        <v>0</v>
      </c>
      <c r="G29" s="27">
        <f t="shared" si="3"/>
        <v>0</v>
      </c>
      <c r="H29" s="10">
        <f t="shared" si="4"/>
        <v>0</v>
      </c>
      <c r="I29" s="27">
        <f t="shared" si="5"/>
        <v>0</v>
      </c>
      <c r="J29" s="10">
        <f t="shared" si="6"/>
        <v>0</v>
      </c>
      <c r="K29" s="10">
        <f t="shared" si="7"/>
        <v>0</v>
      </c>
    </row>
    <row r="30" spans="1:12" ht="20.100000000000001" customHeight="1" x14ac:dyDescent="0.25">
      <c r="A30" s="4"/>
      <c r="B30" s="3" t="s">
        <v>16</v>
      </c>
      <c r="C30" s="12">
        <v>193</v>
      </c>
      <c r="D30" s="20">
        <f t="shared" si="0"/>
        <v>77.2</v>
      </c>
      <c r="E30" s="27">
        <f t="shared" si="1"/>
        <v>19.3</v>
      </c>
      <c r="F30" s="13">
        <f>SUM(F4:F29)</f>
        <v>289500</v>
      </c>
      <c r="G30" s="27">
        <f t="shared" si="3"/>
        <v>19.3</v>
      </c>
      <c r="H30" s="13">
        <f>SUM(H4:H29)</f>
        <v>193000</v>
      </c>
      <c r="I30" s="27">
        <f t="shared" si="5"/>
        <v>38.6</v>
      </c>
      <c r="J30" s="13">
        <f>SUM(J4:J29)</f>
        <v>231600</v>
      </c>
      <c r="K30" s="13">
        <f>SUM(K4:K29)</f>
        <v>714100</v>
      </c>
    </row>
    <row r="31" spans="1:12" ht="39.9" customHeight="1" x14ac:dyDescent="0.25">
      <c r="A31" s="40" t="s">
        <v>46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</row>
  </sheetData>
  <mergeCells count="10">
    <mergeCell ref="A31:K31"/>
    <mergeCell ref="A1:K1"/>
    <mergeCell ref="A2:A3"/>
    <mergeCell ref="B2:B3"/>
    <mergeCell ref="C2:C3"/>
    <mergeCell ref="E2:F2"/>
    <mergeCell ref="G2:H2"/>
    <mergeCell ref="I2:J2"/>
    <mergeCell ref="K2:K3"/>
    <mergeCell ref="D2:D3"/>
  </mergeCells>
  <phoneticPr fontId="1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D170-B048-4FCC-ADBB-78B5016711F9}">
  <sheetPr>
    <pageSetUpPr fitToPage="1"/>
  </sheetPr>
  <dimension ref="A1:K30"/>
  <sheetViews>
    <sheetView zoomScale="85" zoomScaleNormal="85" workbookViewId="0">
      <selection activeCell="B34" sqref="B34"/>
    </sheetView>
  </sheetViews>
  <sheetFormatPr defaultColWidth="9" defaultRowHeight="15.6" x14ac:dyDescent="0.25"/>
  <cols>
    <col min="1" max="1" width="6.59765625" customWidth="1"/>
    <col min="2" max="2" width="47.69921875" bestFit="1" customWidth="1"/>
    <col min="3" max="3" width="10.59765625" customWidth="1"/>
    <col min="4" max="4" width="10.59765625" style="21" customWidth="1"/>
    <col min="5" max="5" width="10.59765625" style="8" customWidth="1"/>
    <col min="6" max="6" width="10.59765625" customWidth="1"/>
    <col min="7" max="7" width="10.59765625" style="8" customWidth="1"/>
    <col min="8" max="8" width="10.59765625" customWidth="1"/>
    <col min="9" max="9" width="10.59765625" style="8" customWidth="1"/>
    <col min="10" max="10" width="10.59765625" customWidth="1"/>
    <col min="11" max="11" width="11.3984375" style="2" customWidth="1"/>
  </cols>
  <sheetData>
    <row r="1" spans="1:11" ht="30" customHeight="1" x14ac:dyDescent="0.2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6" customFormat="1" ht="50.1" customHeight="1" x14ac:dyDescent="0.25">
      <c r="A2" s="43" t="s">
        <v>0</v>
      </c>
      <c r="B2" s="43" t="s">
        <v>1</v>
      </c>
      <c r="C2" s="45" t="s">
        <v>47</v>
      </c>
      <c r="D2" s="49" t="s">
        <v>32</v>
      </c>
      <c r="E2" s="47" t="s">
        <v>23</v>
      </c>
      <c r="F2" s="48"/>
      <c r="G2" s="47" t="s">
        <v>24</v>
      </c>
      <c r="H2" s="48"/>
      <c r="I2" s="47" t="s">
        <v>25</v>
      </c>
      <c r="J2" s="48"/>
      <c r="K2" s="45" t="s">
        <v>48</v>
      </c>
    </row>
    <row r="3" spans="1:11" ht="20.100000000000001" customHeight="1" x14ac:dyDescent="0.25">
      <c r="A3" s="44"/>
      <c r="B3" s="43"/>
      <c r="C3" s="46"/>
      <c r="D3" s="50"/>
      <c r="E3" s="9" t="s">
        <v>17</v>
      </c>
      <c r="F3" s="14" t="s">
        <v>18</v>
      </c>
      <c r="G3" s="9" t="s">
        <v>17</v>
      </c>
      <c r="H3" s="14" t="s">
        <v>18</v>
      </c>
      <c r="I3" s="9" t="s">
        <v>17</v>
      </c>
      <c r="J3" s="14" t="s">
        <v>18</v>
      </c>
      <c r="K3" s="46"/>
    </row>
    <row r="4" spans="1:11" ht="20.100000000000001" customHeight="1" x14ac:dyDescent="0.25">
      <c r="A4" s="24">
        <v>1</v>
      </c>
      <c r="B4" s="7" t="s">
        <v>33</v>
      </c>
      <c r="C4" s="17">
        <v>0</v>
      </c>
      <c r="D4" s="22">
        <f>C4*0.4</f>
        <v>0</v>
      </c>
      <c r="E4" s="17">
        <f>C4*0.1</f>
        <v>0</v>
      </c>
      <c r="F4" s="17">
        <f>E4*15000</f>
        <v>0</v>
      </c>
      <c r="G4" s="17">
        <f>C4*0.1</f>
        <v>0</v>
      </c>
      <c r="H4" s="17">
        <f>G4*10000</f>
        <v>0</v>
      </c>
      <c r="I4" s="17">
        <f>C4*0.2</f>
        <v>0</v>
      </c>
      <c r="J4" s="17">
        <f>I4*6000</f>
        <v>0</v>
      </c>
      <c r="K4" s="17">
        <f>F4+H4+J4</f>
        <v>0</v>
      </c>
    </row>
    <row r="5" spans="1:11" ht="20.100000000000001" customHeight="1" x14ac:dyDescent="0.25">
      <c r="A5" s="24">
        <v>2</v>
      </c>
      <c r="B5" s="29" t="s">
        <v>34</v>
      </c>
      <c r="C5" s="17">
        <v>7</v>
      </c>
      <c r="D5" s="22">
        <f t="shared" ref="D5:D30" si="0">C5*0.4</f>
        <v>2.8000000000000003</v>
      </c>
      <c r="E5" s="17">
        <f t="shared" ref="E5:E30" si="1">C5*0.1</f>
        <v>0.70000000000000007</v>
      </c>
      <c r="F5" s="17">
        <f t="shared" ref="F5:F30" si="2">E5*15000</f>
        <v>10500.000000000002</v>
      </c>
      <c r="G5" s="17">
        <f t="shared" ref="G5:G30" si="3">C5*0.1</f>
        <v>0.70000000000000007</v>
      </c>
      <c r="H5" s="17">
        <f t="shared" ref="H5:H29" si="4">G5*10000</f>
        <v>7000.0000000000009</v>
      </c>
      <c r="I5" s="17">
        <f t="shared" ref="I5:I29" si="5">C5*0.2</f>
        <v>1.4000000000000001</v>
      </c>
      <c r="J5" s="17">
        <f t="shared" ref="J5:J30" si="6">I5*6000</f>
        <v>8400</v>
      </c>
      <c r="K5" s="17">
        <f t="shared" ref="K5:K29" si="7">F5+H5+J5</f>
        <v>25900.000000000004</v>
      </c>
    </row>
    <row r="6" spans="1:11" ht="20.100000000000001" customHeight="1" x14ac:dyDescent="0.25">
      <c r="A6" s="24">
        <v>3</v>
      </c>
      <c r="B6" s="28" t="s">
        <v>2</v>
      </c>
      <c r="C6" s="17">
        <v>4</v>
      </c>
      <c r="D6" s="22">
        <f t="shared" si="0"/>
        <v>1.6</v>
      </c>
      <c r="E6" s="17">
        <f t="shared" si="1"/>
        <v>0.4</v>
      </c>
      <c r="F6" s="17">
        <f t="shared" si="2"/>
        <v>6000</v>
      </c>
      <c r="G6" s="17">
        <f t="shared" si="3"/>
        <v>0.4</v>
      </c>
      <c r="H6" s="17">
        <f t="shared" si="4"/>
        <v>4000</v>
      </c>
      <c r="I6" s="17">
        <f t="shared" si="5"/>
        <v>0.8</v>
      </c>
      <c r="J6" s="17">
        <f t="shared" si="6"/>
        <v>4800</v>
      </c>
      <c r="K6" s="17">
        <f t="shared" si="7"/>
        <v>14800</v>
      </c>
    </row>
    <row r="7" spans="1:11" ht="20.100000000000001" customHeight="1" x14ac:dyDescent="0.25">
      <c r="A7" s="24">
        <v>4</v>
      </c>
      <c r="B7" s="28" t="s">
        <v>3</v>
      </c>
      <c r="C7" s="17">
        <v>6</v>
      </c>
      <c r="D7" s="22">
        <f t="shared" si="0"/>
        <v>2.4000000000000004</v>
      </c>
      <c r="E7" s="17">
        <f t="shared" si="1"/>
        <v>0.60000000000000009</v>
      </c>
      <c r="F7" s="17">
        <f t="shared" si="2"/>
        <v>9000.0000000000018</v>
      </c>
      <c r="G7" s="17">
        <f t="shared" si="3"/>
        <v>0.60000000000000009</v>
      </c>
      <c r="H7" s="17">
        <f t="shared" si="4"/>
        <v>6000.0000000000009</v>
      </c>
      <c r="I7" s="17">
        <f t="shared" si="5"/>
        <v>1.2000000000000002</v>
      </c>
      <c r="J7" s="17">
        <f t="shared" si="6"/>
        <v>7200.0000000000009</v>
      </c>
      <c r="K7" s="17">
        <f t="shared" si="7"/>
        <v>22200.000000000004</v>
      </c>
    </row>
    <row r="8" spans="1:11" ht="20.100000000000001" customHeight="1" x14ac:dyDescent="0.25">
      <c r="A8" s="24">
        <v>5</v>
      </c>
      <c r="B8" s="28" t="s">
        <v>4</v>
      </c>
      <c r="C8" s="17">
        <v>0</v>
      </c>
      <c r="D8" s="22">
        <f t="shared" si="0"/>
        <v>0</v>
      </c>
      <c r="E8" s="17">
        <f t="shared" si="1"/>
        <v>0</v>
      </c>
      <c r="F8" s="17">
        <f t="shared" si="2"/>
        <v>0</v>
      </c>
      <c r="G8" s="17">
        <f t="shared" si="3"/>
        <v>0</v>
      </c>
      <c r="H8" s="17">
        <f t="shared" si="4"/>
        <v>0</v>
      </c>
      <c r="I8" s="17">
        <f t="shared" si="5"/>
        <v>0</v>
      </c>
      <c r="J8" s="17">
        <f t="shared" si="6"/>
        <v>0</v>
      </c>
      <c r="K8" s="17">
        <f t="shared" si="7"/>
        <v>0</v>
      </c>
    </row>
    <row r="9" spans="1:11" ht="20.100000000000001" customHeight="1" x14ac:dyDescent="0.25">
      <c r="A9" s="24">
        <v>6</v>
      </c>
      <c r="B9" s="29" t="s">
        <v>5</v>
      </c>
      <c r="C9" s="17">
        <v>17</v>
      </c>
      <c r="D9" s="22">
        <f t="shared" si="0"/>
        <v>6.8000000000000007</v>
      </c>
      <c r="E9" s="17">
        <f t="shared" si="1"/>
        <v>1.7000000000000002</v>
      </c>
      <c r="F9" s="17">
        <f t="shared" si="2"/>
        <v>25500.000000000004</v>
      </c>
      <c r="G9" s="17">
        <f t="shared" si="3"/>
        <v>1.7000000000000002</v>
      </c>
      <c r="H9" s="17">
        <f t="shared" si="4"/>
        <v>17000</v>
      </c>
      <c r="I9" s="17">
        <f t="shared" si="5"/>
        <v>3.4000000000000004</v>
      </c>
      <c r="J9" s="17">
        <f t="shared" si="6"/>
        <v>20400.000000000004</v>
      </c>
      <c r="K9" s="17">
        <f t="shared" si="7"/>
        <v>62900</v>
      </c>
    </row>
    <row r="10" spans="1:11" ht="20.100000000000001" customHeight="1" x14ac:dyDescent="0.25">
      <c r="A10" s="24">
        <v>7</v>
      </c>
      <c r="B10" s="28" t="s">
        <v>53</v>
      </c>
      <c r="C10" s="17">
        <v>0</v>
      </c>
      <c r="D10" s="22">
        <f t="shared" si="0"/>
        <v>0</v>
      </c>
      <c r="E10" s="17">
        <f t="shared" si="1"/>
        <v>0</v>
      </c>
      <c r="F10" s="17">
        <f t="shared" si="2"/>
        <v>0</v>
      </c>
      <c r="G10" s="17">
        <f t="shared" si="3"/>
        <v>0</v>
      </c>
      <c r="H10" s="17">
        <f t="shared" si="4"/>
        <v>0</v>
      </c>
      <c r="I10" s="17">
        <f t="shared" si="5"/>
        <v>0</v>
      </c>
      <c r="J10" s="17">
        <f t="shared" si="6"/>
        <v>0</v>
      </c>
      <c r="K10" s="17">
        <f t="shared" si="7"/>
        <v>0</v>
      </c>
    </row>
    <row r="11" spans="1:11" ht="20.100000000000001" customHeight="1" x14ac:dyDescent="0.25">
      <c r="A11" s="24">
        <v>8</v>
      </c>
      <c r="B11" s="28" t="s">
        <v>6</v>
      </c>
      <c r="C11" s="17">
        <v>18</v>
      </c>
      <c r="D11" s="22">
        <f t="shared" si="0"/>
        <v>7.2</v>
      </c>
      <c r="E11" s="17">
        <f t="shared" si="1"/>
        <v>1.8</v>
      </c>
      <c r="F11" s="17">
        <f t="shared" si="2"/>
        <v>27000</v>
      </c>
      <c r="G11" s="17">
        <f t="shared" si="3"/>
        <v>1.8</v>
      </c>
      <c r="H11" s="17">
        <f t="shared" si="4"/>
        <v>18000</v>
      </c>
      <c r="I11" s="17">
        <f t="shared" si="5"/>
        <v>3.6</v>
      </c>
      <c r="J11" s="17">
        <f t="shared" si="6"/>
        <v>21600</v>
      </c>
      <c r="K11" s="17">
        <f t="shared" si="7"/>
        <v>66600</v>
      </c>
    </row>
    <row r="12" spans="1:11" ht="20.100000000000001" customHeight="1" x14ac:dyDescent="0.25">
      <c r="A12" s="24">
        <v>9</v>
      </c>
      <c r="B12" s="28" t="s">
        <v>7</v>
      </c>
      <c r="C12" s="17">
        <v>6</v>
      </c>
      <c r="D12" s="22">
        <f t="shared" si="0"/>
        <v>2.4000000000000004</v>
      </c>
      <c r="E12" s="17">
        <f t="shared" si="1"/>
        <v>0.60000000000000009</v>
      </c>
      <c r="F12" s="17">
        <f t="shared" si="2"/>
        <v>9000.0000000000018</v>
      </c>
      <c r="G12" s="17">
        <f t="shared" si="3"/>
        <v>0.60000000000000009</v>
      </c>
      <c r="H12" s="17">
        <f t="shared" si="4"/>
        <v>6000.0000000000009</v>
      </c>
      <c r="I12" s="17">
        <f t="shared" si="5"/>
        <v>1.2000000000000002</v>
      </c>
      <c r="J12" s="17">
        <f t="shared" si="6"/>
        <v>7200.0000000000009</v>
      </c>
      <c r="K12" s="17">
        <f t="shared" si="7"/>
        <v>22200.000000000004</v>
      </c>
    </row>
    <row r="13" spans="1:11" ht="20.100000000000001" customHeight="1" x14ac:dyDescent="0.25">
      <c r="A13" s="24">
        <v>10</v>
      </c>
      <c r="B13" s="28" t="s">
        <v>8</v>
      </c>
      <c r="C13" s="17">
        <v>8</v>
      </c>
      <c r="D13" s="22">
        <f t="shared" si="0"/>
        <v>3.2</v>
      </c>
      <c r="E13" s="17">
        <f t="shared" si="1"/>
        <v>0.8</v>
      </c>
      <c r="F13" s="17">
        <f t="shared" si="2"/>
        <v>12000</v>
      </c>
      <c r="G13" s="17">
        <f t="shared" si="3"/>
        <v>0.8</v>
      </c>
      <c r="H13" s="17">
        <f t="shared" si="4"/>
        <v>8000</v>
      </c>
      <c r="I13" s="17">
        <f t="shared" si="5"/>
        <v>1.6</v>
      </c>
      <c r="J13" s="17">
        <f t="shared" si="6"/>
        <v>9600</v>
      </c>
      <c r="K13" s="17">
        <f t="shared" si="7"/>
        <v>29600</v>
      </c>
    </row>
    <row r="14" spans="1:11" ht="20.100000000000001" customHeight="1" x14ac:dyDescent="0.25">
      <c r="A14" s="24">
        <v>11</v>
      </c>
      <c r="B14" s="28" t="s">
        <v>55</v>
      </c>
      <c r="C14" s="17">
        <v>7</v>
      </c>
      <c r="D14" s="22">
        <f t="shared" si="0"/>
        <v>2.8000000000000003</v>
      </c>
      <c r="E14" s="17">
        <f t="shared" si="1"/>
        <v>0.70000000000000007</v>
      </c>
      <c r="F14" s="17">
        <f t="shared" si="2"/>
        <v>10500.000000000002</v>
      </c>
      <c r="G14" s="17">
        <f t="shared" si="3"/>
        <v>0.70000000000000007</v>
      </c>
      <c r="H14" s="17">
        <f t="shared" si="4"/>
        <v>7000.0000000000009</v>
      </c>
      <c r="I14" s="17">
        <f t="shared" si="5"/>
        <v>1.4000000000000001</v>
      </c>
      <c r="J14" s="17">
        <f t="shared" si="6"/>
        <v>8400</v>
      </c>
      <c r="K14" s="17">
        <f t="shared" si="7"/>
        <v>25900.000000000004</v>
      </c>
    </row>
    <row r="15" spans="1:11" ht="20.100000000000001" customHeight="1" x14ac:dyDescent="0.25">
      <c r="A15" s="24">
        <v>12</v>
      </c>
      <c r="B15" s="7" t="s">
        <v>35</v>
      </c>
      <c r="C15" s="17">
        <v>0</v>
      </c>
      <c r="D15" s="22">
        <f t="shared" si="0"/>
        <v>0</v>
      </c>
      <c r="E15" s="17">
        <f t="shared" si="1"/>
        <v>0</v>
      </c>
      <c r="F15" s="17">
        <f t="shared" si="2"/>
        <v>0</v>
      </c>
      <c r="G15" s="17">
        <f t="shared" si="3"/>
        <v>0</v>
      </c>
      <c r="H15" s="17">
        <f t="shared" si="4"/>
        <v>0</v>
      </c>
      <c r="I15" s="17">
        <f t="shared" si="5"/>
        <v>0</v>
      </c>
      <c r="J15" s="17">
        <f t="shared" si="6"/>
        <v>0</v>
      </c>
      <c r="K15" s="17">
        <f t="shared" si="7"/>
        <v>0</v>
      </c>
    </row>
    <row r="16" spans="1:11" ht="20.100000000000001" customHeight="1" x14ac:dyDescent="0.25">
      <c r="A16" s="24">
        <v>13</v>
      </c>
      <c r="B16" s="28" t="s">
        <v>9</v>
      </c>
      <c r="C16" s="17">
        <v>14</v>
      </c>
      <c r="D16" s="22">
        <f t="shared" si="0"/>
        <v>5.6000000000000005</v>
      </c>
      <c r="E16" s="17">
        <f t="shared" si="1"/>
        <v>1.4000000000000001</v>
      </c>
      <c r="F16" s="17">
        <f t="shared" si="2"/>
        <v>21000.000000000004</v>
      </c>
      <c r="G16" s="17">
        <f t="shared" si="3"/>
        <v>1.4000000000000001</v>
      </c>
      <c r="H16" s="17">
        <f t="shared" si="4"/>
        <v>14000.000000000002</v>
      </c>
      <c r="I16" s="17">
        <f t="shared" si="5"/>
        <v>2.8000000000000003</v>
      </c>
      <c r="J16" s="17">
        <f t="shared" si="6"/>
        <v>16800</v>
      </c>
      <c r="K16" s="17">
        <f t="shared" si="7"/>
        <v>51800.000000000007</v>
      </c>
    </row>
    <row r="17" spans="1:11" ht="20.100000000000001" customHeight="1" x14ac:dyDescent="0.25">
      <c r="A17" s="24">
        <v>14</v>
      </c>
      <c r="B17" s="28" t="s">
        <v>10</v>
      </c>
      <c r="C17" s="17">
        <v>6</v>
      </c>
      <c r="D17" s="22">
        <f t="shared" si="0"/>
        <v>2.4000000000000004</v>
      </c>
      <c r="E17" s="17">
        <f t="shared" si="1"/>
        <v>0.60000000000000009</v>
      </c>
      <c r="F17" s="17">
        <f t="shared" si="2"/>
        <v>9000.0000000000018</v>
      </c>
      <c r="G17" s="17">
        <f t="shared" si="3"/>
        <v>0.60000000000000009</v>
      </c>
      <c r="H17" s="17">
        <f t="shared" si="4"/>
        <v>6000.0000000000009</v>
      </c>
      <c r="I17" s="17">
        <f t="shared" si="5"/>
        <v>1.2000000000000002</v>
      </c>
      <c r="J17" s="17">
        <f t="shared" si="6"/>
        <v>7200.0000000000009</v>
      </c>
      <c r="K17" s="17">
        <f t="shared" si="7"/>
        <v>22200.000000000004</v>
      </c>
    </row>
    <row r="18" spans="1:11" ht="20.100000000000001" customHeight="1" x14ac:dyDescent="0.25">
      <c r="A18" s="24">
        <v>15</v>
      </c>
      <c r="B18" s="28" t="s">
        <v>11</v>
      </c>
      <c r="C18" s="17">
        <v>7</v>
      </c>
      <c r="D18" s="22">
        <f t="shared" si="0"/>
        <v>2.8000000000000003</v>
      </c>
      <c r="E18" s="17">
        <f t="shared" si="1"/>
        <v>0.70000000000000007</v>
      </c>
      <c r="F18" s="17">
        <f t="shared" si="2"/>
        <v>10500.000000000002</v>
      </c>
      <c r="G18" s="17">
        <f t="shared" si="3"/>
        <v>0.70000000000000007</v>
      </c>
      <c r="H18" s="17">
        <f t="shared" si="4"/>
        <v>7000.0000000000009</v>
      </c>
      <c r="I18" s="17">
        <f t="shared" si="5"/>
        <v>1.4000000000000001</v>
      </c>
      <c r="J18" s="17">
        <f t="shared" si="6"/>
        <v>8400</v>
      </c>
      <c r="K18" s="17">
        <f t="shared" si="7"/>
        <v>25900.000000000004</v>
      </c>
    </row>
    <row r="19" spans="1:11" ht="20.100000000000001" customHeight="1" x14ac:dyDescent="0.25">
      <c r="A19" s="24">
        <v>16</v>
      </c>
      <c r="B19" s="28" t="s">
        <v>19</v>
      </c>
      <c r="C19" s="17">
        <v>15</v>
      </c>
      <c r="D19" s="22">
        <f t="shared" si="0"/>
        <v>6</v>
      </c>
      <c r="E19" s="17">
        <f t="shared" si="1"/>
        <v>1.5</v>
      </c>
      <c r="F19" s="17">
        <f t="shared" si="2"/>
        <v>22500</v>
      </c>
      <c r="G19" s="17">
        <f t="shared" si="3"/>
        <v>1.5</v>
      </c>
      <c r="H19" s="17">
        <f t="shared" si="4"/>
        <v>15000</v>
      </c>
      <c r="I19" s="17">
        <f t="shared" si="5"/>
        <v>3</v>
      </c>
      <c r="J19" s="17">
        <f t="shared" si="6"/>
        <v>18000</v>
      </c>
      <c r="K19" s="17">
        <f t="shared" si="7"/>
        <v>55500</v>
      </c>
    </row>
    <row r="20" spans="1:11" ht="20.100000000000001" customHeight="1" x14ac:dyDescent="0.25">
      <c r="A20" s="24">
        <v>17</v>
      </c>
      <c r="B20" s="28" t="s">
        <v>56</v>
      </c>
      <c r="C20" s="17">
        <v>11</v>
      </c>
      <c r="D20" s="22">
        <f t="shared" si="0"/>
        <v>4.4000000000000004</v>
      </c>
      <c r="E20" s="17">
        <f t="shared" si="1"/>
        <v>1.1000000000000001</v>
      </c>
      <c r="F20" s="17">
        <f t="shared" si="2"/>
        <v>16500</v>
      </c>
      <c r="G20" s="17">
        <f t="shared" si="3"/>
        <v>1.1000000000000001</v>
      </c>
      <c r="H20" s="17">
        <f t="shared" si="4"/>
        <v>11000</v>
      </c>
      <c r="I20" s="17">
        <f t="shared" si="5"/>
        <v>2.2000000000000002</v>
      </c>
      <c r="J20" s="17">
        <f t="shared" si="6"/>
        <v>13200.000000000002</v>
      </c>
      <c r="K20" s="17">
        <f t="shared" si="7"/>
        <v>40700</v>
      </c>
    </row>
    <row r="21" spans="1:11" ht="20.100000000000001" customHeight="1" x14ac:dyDescent="0.25">
      <c r="A21" s="24">
        <v>18</v>
      </c>
      <c r="B21" s="28" t="s">
        <v>12</v>
      </c>
      <c r="C21" s="17">
        <v>10</v>
      </c>
      <c r="D21" s="22">
        <f t="shared" si="0"/>
        <v>4</v>
      </c>
      <c r="E21" s="17">
        <f t="shared" si="1"/>
        <v>1</v>
      </c>
      <c r="F21" s="17">
        <f t="shared" si="2"/>
        <v>15000</v>
      </c>
      <c r="G21" s="17">
        <f t="shared" si="3"/>
        <v>1</v>
      </c>
      <c r="H21" s="17">
        <f t="shared" si="4"/>
        <v>10000</v>
      </c>
      <c r="I21" s="17">
        <f t="shared" si="5"/>
        <v>2</v>
      </c>
      <c r="J21" s="17">
        <f t="shared" si="6"/>
        <v>12000</v>
      </c>
      <c r="K21" s="17">
        <f t="shared" si="7"/>
        <v>37000</v>
      </c>
    </row>
    <row r="22" spans="1:11" ht="20.100000000000001" customHeight="1" x14ac:dyDescent="0.25">
      <c r="A22" s="24">
        <v>19</v>
      </c>
      <c r="B22" s="28" t="s">
        <v>13</v>
      </c>
      <c r="C22" s="17">
        <v>6</v>
      </c>
      <c r="D22" s="22">
        <f t="shared" si="0"/>
        <v>2.4000000000000004</v>
      </c>
      <c r="E22" s="17">
        <f t="shared" si="1"/>
        <v>0.60000000000000009</v>
      </c>
      <c r="F22" s="17">
        <f t="shared" si="2"/>
        <v>9000.0000000000018</v>
      </c>
      <c r="G22" s="17">
        <f t="shared" si="3"/>
        <v>0.60000000000000009</v>
      </c>
      <c r="H22" s="17">
        <f t="shared" si="4"/>
        <v>6000.0000000000009</v>
      </c>
      <c r="I22" s="17">
        <f t="shared" si="5"/>
        <v>1.2000000000000002</v>
      </c>
      <c r="J22" s="17">
        <f t="shared" si="6"/>
        <v>7200.0000000000009</v>
      </c>
      <c r="K22" s="17">
        <f t="shared" si="7"/>
        <v>22200.000000000004</v>
      </c>
    </row>
    <row r="23" spans="1:11" ht="20.100000000000001" customHeight="1" x14ac:dyDescent="0.25">
      <c r="A23" s="24">
        <v>20</v>
      </c>
      <c r="B23" s="18" t="s">
        <v>14</v>
      </c>
      <c r="C23" s="17">
        <v>10</v>
      </c>
      <c r="D23" s="22">
        <f t="shared" si="0"/>
        <v>4</v>
      </c>
      <c r="E23" s="17">
        <f t="shared" si="1"/>
        <v>1</v>
      </c>
      <c r="F23" s="17">
        <f t="shared" si="2"/>
        <v>15000</v>
      </c>
      <c r="G23" s="17">
        <f t="shared" si="3"/>
        <v>1</v>
      </c>
      <c r="H23" s="17">
        <f t="shared" si="4"/>
        <v>10000</v>
      </c>
      <c r="I23" s="17">
        <f t="shared" si="5"/>
        <v>2</v>
      </c>
      <c r="J23" s="17">
        <f t="shared" si="6"/>
        <v>12000</v>
      </c>
      <c r="K23" s="17">
        <f t="shared" si="7"/>
        <v>37000</v>
      </c>
    </row>
    <row r="24" spans="1:11" ht="20.100000000000001" customHeight="1" x14ac:dyDescent="0.25">
      <c r="A24" s="24">
        <v>21</v>
      </c>
      <c r="B24" s="7" t="s">
        <v>44</v>
      </c>
      <c r="C24" s="17">
        <v>11</v>
      </c>
      <c r="D24" s="22">
        <f t="shared" si="0"/>
        <v>4.4000000000000004</v>
      </c>
      <c r="E24" s="17">
        <f t="shared" si="1"/>
        <v>1.1000000000000001</v>
      </c>
      <c r="F24" s="17">
        <f t="shared" si="2"/>
        <v>16500</v>
      </c>
      <c r="G24" s="17">
        <f t="shared" si="3"/>
        <v>1.1000000000000001</v>
      </c>
      <c r="H24" s="17">
        <f t="shared" si="4"/>
        <v>11000</v>
      </c>
      <c r="I24" s="17">
        <f t="shared" si="5"/>
        <v>2.2000000000000002</v>
      </c>
      <c r="J24" s="17">
        <f t="shared" si="6"/>
        <v>13200.000000000002</v>
      </c>
      <c r="K24" s="17">
        <f t="shared" si="7"/>
        <v>40700</v>
      </c>
    </row>
    <row r="25" spans="1:11" ht="20.100000000000001" customHeight="1" x14ac:dyDescent="0.25">
      <c r="A25" s="24">
        <v>22</v>
      </c>
      <c r="B25" s="28" t="s">
        <v>45</v>
      </c>
      <c r="C25" s="17">
        <v>38</v>
      </c>
      <c r="D25" s="22">
        <f t="shared" si="0"/>
        <v>15.200000000000001</v>
      </c>
      <c r="E25" s="17">
        <f t="shared" si="1"/>
        <v>3.8000000000000003</v>
      </c>
      <c r="F25" s="17">
        <f t="shared" si="2"/>
        <v>57000.000000000007</v>
      </c>
      <c r="G25" s="17">
        <f t="shared" si="3"/>
        <v>3.8000000000000003</v>
      </c>
      <c r="H25" s="17">
        <f t="shared" si="4"/>
        <v>38000</v>
      </c>
      <c r="I25" s="17">
        <f t="shared" si="5"/>
        <v>7.6000000000000005</v>
      </c>
      <c r="J25" s="17">
        <f t="shared" si="6"/>
        <v>45600</v>
      </c>
      <c r="K25" s="17">
        <f t="shared" si="7"/>
        <v>140600</v>
      </c>
    </row>
    <row r="26" spans="1:11" ht="20.100000000000001" customHeight="1" x14ac:dyDescent="0.25">
      <c r="A26" s="24">
        <v>23</v>
      </c>
      <c r="B26" s="28" t="s">
        <v>15</v>
      </c>
      <c r="C26" s="17">
        <v>17</v>
      </c>
      <c r="D26" s="22">
        <f t="shared" si="0"/>
        <v>6.8000000000000007</v>
      </c>
      <c r="E26" s="17">
        <f t="shared" si="1"/>
        <v>1.7000000000000002</v>
      </c>
      <c r="F26" s="17">
        <f t="shared" si="2"/>
        <v>25500.000000000004</v>
      </c>
      <c r="G26" s="17">
        <f t="shared" si="3"/>
        <v>1.7000000000000002</v>
      </c>
      <c r="H26" s="17">
        <f t="shared" si="4"/>
        <v>17000</v>
      </c>
      <c r="I26" s="17">
        <f t="shared" si="5"/>
        <v>3.4000000000000004</v>
      </c>
      <c r="J26" s="17">
        <f t="shared" si="6"/>
        <v>20400.000000000004</v>
      </c>
      <c r="K26" s="17">
        <f t="shared" si="7"/>
        <v>62900</v>
      </c>
    </row>
    <row r="27" spans="1:11" ht="20.100000000000001" customHeight="1" x14ac:dyDescent="0.25">
      <c r="A27" s="24">
        <v>24</v>
      </c>
      <c r="B27" s="28" t="s">
        <v>57</v>
      </c>
      <c r="C27" s="17">
        <v>0</v>
      </c>
      <c r="D27" s="22">
        <f t="shared" si="0"/>
        <v>0</v>
      </c>
      <c r="E27" s="17">
        <f t="shared" si="1"/>
        <v>0</v>
      </c>
      <c r="F27" s="17">
        <f t="shared" si="2"/>
        <v>0</v>
      </c>
      <c r="G27" s="17">
        <f t="shared" si="3"/>
        <v>0</v>
      </c>
      <c r="H27" s="17">
        <f t="shared" si="4"/>
        <v>0</v>
      </c>
      <c r="I27" s="17">
        <f t="shared" si="5"/>
        <v>0</v>
      </c>
      <c r="J27" s="17">
        <f t="shared" si="6"/>
        <v>0</v>
      </c>
      <c r="K27" s="17">
        <f t="shared" si="7"/>
        <v>0</v>
      </c>
    </row>
    <row r="28" spans="1:11" ht="20.100000000000001" customHeight="1" x14ac:dyDescent="0.25">
      <c r="A28" s="24">
        <v>25</v>
      </c>
      <c r="B28" s="28" t="s">
        <v>58</v>
      </c>
      <c r="C28" s="17">
        <v>12</v>
      </c>
      <c r="D28" s="22">
        <f t="shared" si="0"/>
        <v>4.8000000000000007</v>
      </c>
      <c r="E28" s="17">
        <f t="shared" si="1"/>
        <v>1.2000000000000002</v>
      </c>
      <c r="F28" s="17">
        <f t="shared" si="2"/>
        <v>18000.000000000004</v>
      </c>
      <c r="G28" s="17">
        <f t="shared" si="3"/>
        <v>1.2000000000000002</v>
      </c>
      <c r="H28" s="17">
        <f t="shared" si="4"/>
        <v>12000.000000000002</v>
      </c>
      <c r="I28" s="17">
        <f t="shared" si="5"/>
        <v>2.4000000000000004</v>
      </c>
      <c r="J28" s="17">
        <f t="shared" si="6"/>
        <v>14400.000000000002</v>
      </c>
      <c r="K28" s="17">
        <f t="shared" si="7"/>
        <v>44400.000000000007</v>
      </c>
    </row>
    <row r="29" spans="1:11" ht="20.100000000000001" customHeight="1" x14ac:dyDescent="0.25">
      <c r="A29" s="24">
        <v>26</v>
      </c>
      <c r="B29" s="28" t="s">
        <v>20</v>
      </c>
      <c r="C29" s="17">
        <v>0</v>
      </c>
      <c r="D29" s="22">
        <f t="shared" si="0"/>
        <v>0</v>
      </c>
      <c r="E29" s="17">
        <f t="shared" si="1"/>
        <v>0</v>
      </c>
      <c r="F29" s="17">
        <f t="shared" si="2"/>
        <v>0</v>
      </c>
      <c r="G29" s="17">
        <f t="shared" si="3"/>
        <v>0</v>
      </c>
      <c r="H29" s="17">
        <f t="shared" si="4"/>
        <v>0</v>
      </c>
      <c r="I29" s="17">
        <f t="shared" si="5"/>
        <v>0</v>
      </c>
      <c r="J29" s="17">
        <f t="shared" si="6"/>
        <v>0</v>
      </c>
      <c r="K29" s="17">
        <f t="shared" si="7"/>
        <v>0</v>
      </c>
    </row>
    <row r="30" spans="1:11" ht="20.100000000000001" customHeight="1" x14ac:dyDescent="0.25">
      <c r="A30" s="15"/>
      <c r="B30" s="14" t="s">
        <v>16</v>
      </c>
      <c r="C30" s="30">
        <v>230</v>
      </c>
      <c r="D30" s="22">
        <f t="shared" si="0"/>
        <v>92</v>
      </c>
      <c r="E30" s="17">
        <f t="shared" si="1"/>
        <v>23</v>
      </c>
      <c r="F30" s="17">
        <f t="shared" si="2"/>
        <v>345000</v>
      </c>
      <c r="G30" s="17">
        <f t="shared" si="3"/>
        <v>23</v>
      </c>
      <c r="H30" s="10">
        <f>SUM(H4:H29)</f>
        <v>230000</v>
      </c>
      <c r="I30" s="11">
        <f t="shared" ref="I30" si="8">SUM(I4:I29)</f>
        <v>46</v>
      </c>
      <c r="J30" s="17">
        <f t="shared" si="6"/>
        <v>276000</v>
      </c>
      <c r="K30" s="12">
        <f>SUM(K4:K29)</f>
        <v>851000</v>
      </c>
    </row>
  </sheetData>
  <mergeCells count="9">
    <mergeCell ref="A1:K1"/>
    <mergeCell ref="A2:A3"/>
    <mergeCell ref="B2:B3"/>
    <mergeCell ref="C2:C3"/>
    <mergeCell ref="D2:D3"/>
    <mergeCell ref="E2:F2"/>
    <mergeCell ref="G2:H2"/>
    <mergeCell ref="I2:J2"/>
    <mergeCell ref="K2:K3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fitToWidth="0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6F1A-85BA-4D80-B8D8-45B467D57CA1}">
  <sheetPr>
    <pageSetUpPr fitToPage="1"/>
  </sheetPr>
  <dimension ref="A1:K30"/>
  <sheetViews>
    <sheetView zoomScale="85" zoomScaleNormal="85" workbookViewId="0">
      <selection activeCell="C33" sqref="C33"/>
    </sheetView>
  </sheetViews>
  <sheetFormatPr defaultColWidth="9" defaultRowHeight="15.6" x14ac:dyDescent="0.25"/>
  <cols>
    <col min="1" max="1" width="6.59765625" customWidth="1"/>
    <col min="2" max="2" width="47.69921875" bestFit="1" customWidth="1"/>
    <col min="3" max="3" width="10.59765625" customWidth="1"/>
    <col min="4" max="4" width="10.59765625" style="21" customWidth="1"/>
    <col min="5" max="5" width="10.59765625" style="8" customWidth="1"/>
    <col min="6" max="6" width="10.59765625" customWidth="1"/>
    <col min="7" max="7" width="10.59765625" style="8" customWidth="1"/>
    <col min="8" max="8" width="10.59765625" customWidth="1"/>
    <col min="9" max="9" width="10.59765625" style="8" customWidth="1"/>
    <col min="10" max="10" width="10.59765625" customWidth="1"/>
    <col min="11" max="11" width="10.19921875" style="2" customWidth="1"/>
  </cols>
  <sheetData>
    <row r="1" spans="1:11" ht="30" customHeight="1" x14ac:dyDescent="0.25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6" customFormat="1" ht="50.1" customHeight="1" x14ac:dyDescent="0.25">
      <c r="A2" s="43" t="s">
        <v>0</v>
      </c>
      <c r="B2" s="43" t="s">
        <v>1</v>
      </c>
      <c r="C2" s="45" t="s">
        <v>61</v>
      </c>
      <c r="D2" s="49" t="s">
        <v>32</v>
      </c>
      <c r="E2" s="47" t="s">
        <v>23</v>
      </c>
      <c r="F2" s="48"/>
      <c r="G2" s="47" t="s">
        <v>24</v>
      </c>
      <c r="H2" s="48"/>
      <c r="I2" s="47" t="s">
        <v>25</v>
      </c>
      <c r="J2" s="48"/>
      <c r="K2" s="45" t="s">
        <v>62</v>
      </c>
    </row>
    <row r="3" spans="1:11" ht="20.100000000000001" customHeight="1" x14ac:dyDescent="0.25">
      <c r="A3" s="44"/>
      <c r="B3" s="43"/>
      <c r="C3" s="46"/>
      <c r="D3" s="50"/>
      <c r="E3" s="9" t="s">
        <v>17</v>
      </c>
      <c r="F3" s="24" t="s">
        <v>18</v>
      </c>
      <c r="G3" s="9" t="s">
        <v>17</v>
      </c>
      <c r="H3" s="24" t="s">
        <v>18</v>
      </c>
      <c r="I3" s="9" t="s">
        <v>17</v>
      </c>
      <c r="J3" s="24" t="s">
        <v>18</v>
      </c>
      <c r="K3" s="46"/>
    </row>
    <row r="4" spans="1:11" ht="20.100000000000001" customHeight="1" x14ac:dyDescent="0.25">
      <c r="A4" s="24">
        <v>1</v>
      </c>
      <c r="B4" s="7" t="s">
        <v>33</v>
      </c>
      <c r="C4" s="17">
        <v>0</v>
      </c>
      <c r="D4" s="22">
        <f>C4*0.4</f>
        <v>0</v>
      </c>
      <c r="E4" s="17">
        <f>C4*0.1</f>
        <v>0</v>
      </c>
      <c r="F4" s="17">
        <f>15000*E4</f>
        <v>0</v>
      </c>
      <c r="G4" s="17">
        <f>C4*0.1</f>
        <v>0</v>
      </c>
      <c r="H4" s="17">
        <f>G4*10000</f>
        <v>0</v>
      </c>
      <c r="I4" s="17">
        <f>C4*0.2</f>
        <v>0</v>
      </c>
      <c r="J4" s="17">
        <f>I4*6000</f>
        <v>0</v>
      </c>
      <c r="K4" s="17">
        <f>F4+H4+J4</f>
        <v>0</v>
      </c>
    </row>
    <row r="5" spans="1:11" ht="20.100000000000001" customHeight="1" x14ac:dyDescent="0.25">
      <c r="A5" s="24">
        <v>2</v>
      </c>
      <c r="B5" s="29" t="s">
        <v>34</v>
      </c>
      <c r="C5" s="17">
        <v>10</v>
      </c>
      <c r="D5" s="22">
        <f t="shared" ref="D5:D29" si="0">C5*0.4</f>
        <v>4</v>
      </c>
      <c r="E5" s="17">
        <f t="shared" ref="E5:E29" si="1">C5*0.1</f>
        <v>1</v>
      </c>
      <c r="F5" s="17">
        <f t="shared" ref="F5:F29" si="2">15000*E5</f>
        <v>15000</v>
      </c>
      <c r="G5" s="17">
        <f t="shared" ref="G5:G29" si="3">C5*0.1</f>
        <v>1</v>
      </c>
      <c r="H5" s="17">
        <f t="shared" ref="H5:H29" si="4">G5*10000</f>
        <v>10000</v>
      </c>
      <c r="I5" s="17">
        <f t="shared" ref="I5:I29" si="5">C5*0.2</f>
        <v>2</v>
      </c>
      <c r="J5" s="17">
        <f t="shared" ref="J5:J29" si="6">I5*6000</f>
        <v>12000</v>
      </c>
      <c r="K5" s="17">
        <f t="shared" ref="K5:K29" si="7">F5+H5+J5</f>
        <v>37000</v>
      </c>
    </row>
    <row r="6" spans="1:11" ht="20.100000000000001" customHeight="1" x14ac:dyDescent="0.25">
      <c r="A6" s="24">
        <v>3</v>
      </c>
      <c r="B6" s="28" t="s">
        <v>2</v>
      </c>
      <c r="C6" s="17">
        <v>5</v>
      </c>
      <c r="D6" s="22">
        <f t="shared" si="0"/>
        <v>2</v>
      </c>
      <c r="E6" s="17">
        <f t="shared" si="1"/>
        <v>0.5</v>
      </c>
      <c r="F6" s="17">
        <f t="shared" si="2"/>
        <v>7500</v>
      </c>
      <c r="G6" s="17">
        <f t="shared" si="3"/>
        <v>0.5</v>
      </c>
      <c r="H6" s="17">
        <f t="shared" si="4"/>
        <v>5000</v>
      </c>
      <c r="I6" s="17">
        <f t="shared" si="5"/>
        <v>1</v>
      </c>
      <c r="J6" s="17">
        <f t="shared" si="6"/>
        <v>6000</v>
      </c>
      <c r="K6" s="17">
        <f t="shared" si="7"/>
        <v>18500</v>
      </c>
    </row>
    <row r="7" spans="1:11" ht="20.100000000000001" customHeight="1" x14ac:dyDescent="0.25">
      <c r="A7" s="24">
        <v>4</v>
      </c>
      <c r="B7" s="28" t="s">
        <v>3</v>
      </c>
      <c r="C7" s="17">
        <v>5</v>
      </c>
      <c r="D7" s="22">
        <f t="shared" si="0"/>
        <v>2</v>
      </c>
      <c r="E7" s="17">
        <f t="shared" si="1"/>
        <v>0.5</v>
      </c>
      <c r="F7" s="17">
        <f t="shared" si="2"/>
        <v>7500</v>
      </c>
      <c r="G7" s="17">
        <f t="shared" si="3"/>
        <v>0.5</v>
      </c>
      <c r="H7" s="17">
        <f t="shared" si="4"/>
        <v>5000</v>
      </c>
      <c r="I7" s="17">
        <f t="shared" si="5"/>
        <v>1</v>
      </c>
      <c r="J7" s="17">
        <f t="shared" si="6"/>
        <v>6000</v>
      </c>
      <c r="K7" s="17">
        <f t="shared" si="7"/>
        <v>18500</v>
      </c>
    </row>
    <row r="8" spans="1:11" ht="20.100000000000001" customHeight="1" x14ac:dyDescent="0.25">
      <c r="A8" s="24">
        <v>5</v>
      </c>
      <c r="B8" s="28" t="s">
        <v>4</v>
      </c>
      <c r="C8" s="17">
        <v>0</v>
      </c>
      <c r="D8" s="22">
        <f t="shared" si="0"/>
        <v>0</v>
      </c>
      <c r="E8" s="17">
        <f t="shared" si="1"/>
        <v>0</v>
      </c>
      <c r="F8" s="17">
        <f t="shared" si="2"/>
        <v>0</v>
      </c>
      <c r="G8" s="17">
        <f t="shared" si="3"/>
        <v>0</v>
      </c>
      <c r="H8" s="17">
        <f t="shared" si="4"/>
        <v>0</v>
      </c>
      <c r="I8" s="17">
        <f t="shared" si="5"/>
        <v>0</v>
      </c>
      <c r="J8" s="17">
        <f t="shared" si="6"/>
        <v>0</v>
      </c>
      <c r="K8" s="17">
        <f t="shared" si="7"/>
        <v>0</v>
      </c>
    </row>
    <row r="9" spans="1:11" ht="20.100000000000001" customHeight="1" x14ac:dyDescent="0.25">
      <c r="A9" s="24">
        <v>6</v>
      </c>
      <c r="B9" s="29" t="s">
        <v>5</v>
      </c>
      <c r="C9" s="17">
        <v>18</v>
      </c>
      <c r="D9" s="22">
        <f t="shared" si="0"/>
        <v>7.2</v>
      </c>
      <c r="E9" s="17">
        <f t="shared" si="1"/>
        <v>1.8</v>
      </c>
      <c r="F9" s="17">
        <f t="shared" si="2"/>
        <v>27000</v>
      </c>
      <c r="G9" s="17">
        <f t="shared" si="3"/>
        <v>1.8</v>
      </c>
      <c r="H9" s="17">
        <f t="shared" si="4"/>
        <v>18000</v>
      </c>
      <c r="I9" s="17">
        <f t="shared" si="5"/>
        <v>3.6</v>
      </c>
      <c r="J9" s="17">
        <f t="shared" si="6"/>
        <v>21600</v>
      </c>
      <c r="K9" s="17">
        <f t="shared" si="7"/>
        <v>66600</v>
      </c>
    </row>
    <row r="10" spans="1:11" ht="20.100000000000001" customHeight="1" x14ac:dyDescent="0.25">
      <c r="A10" s="24">
        <v>7</v>
      </c>
      <c r="B10" s="28" t="s">
        <v>53</v>
      </c>
      <c r="C10" s="17">
        <v>0</v>
      </c>
      <c r="D10" s="22">
        <f t="shared" si="0"/>
        <v>0</v>
      </c>
      <c r="E10" s="17">
        <f t="shared" si="1"/>
        <v>0</v>
      </c>
      <c r="F10" s="17">
        <f t="shared" si="2"/>
        <v>0</v>
      </c>
      <c r="G10" s="17">
        <f t="shared" si="3"/>
        <v>0</v>
      </c>
      <c r="H10" s="17">
        <f t="shared" si="4"/>
        <v>0</v>
      </c>
      <c r="I10" s="17">
        <f t="shared" si="5"/>
        <v>0</v>
      </c>
      <c r="J10" s="17">
        <f t="shared" si="6"/>
        <v>0</v>
      </c>
      <c r="K10" s="17">
        <f t="shared" si="7"/>
        <v>0</v>
      </c>
    </row>
    <row r="11" spans="1:11" ht="20.100000000000001" customHeight="1" x14ac:dyDescent="0.25">
      <c r="A11" s="24">
        <v>8</v>
      </c>
      <c r="B11" s="28" t="s">
        <v>6</v>
      </c>
      <c r="C11" s="17">
        <v>20</v>
      </c>
      <c r="D11" s="22">
        <f t="shared" si="0"/>
        <v>8</v>
      </c>
      <c r="E11" s="17">
        <f t="shared" si="1"/>
        <v>2</v>
      </c>
      <c r="F11" s="17">
        <f t="shared" si="2"/>
        <v>30000</v>
      </c>
      <c r="G11" s="17">
        <f t="shared" si="3"/>
        <v>2</v>
      </c>
      <c r="H11" s="17">
        <f t="shared" si="4"/>
        <v>20000</v>
      </c>
      <c r="I11" s="17">
        <f t="shared" si="5"/>
        <v>4</v>
      </c>
      <c r="J11" s="17">
        <f t="shared" si="6"/>
        <v>24000</v>
      </c>
      <c r="K11" s="17">
        <f t="shared" si="7"/>
        <v>74000</v>
      </c>
    </row>
    <row r="12" spans="1:11" ht="20.100000000000001" customHeight="1" x14ac:dyDescent="0.25">
      <c r="A12" s="24">
        <v>9</v>
      </c>
      <c r="B12" s="28" t="s">
        <v>7</v>
      </c>
      <c r="C12" s="17">
        <v>5</v>
      </c>
      <c r="D12" s="22">
        <f t="shared" si="0"/>
        <v>2</v>
      </c>
      <c r="E12" s="17">
        <f t="shared" si="1"/>
        <v>0.5</v>
      </c>
      <c r="F12" s="17">
        <f t="shared" si="2"/>
        <v>7500</v>
      </c>
      <c r="G12" s="17">
        <f t="shared" si="3"/>
        <v>0.5</v>
      </c>
      <c r="H12" s="17">
        <f t="shared" si="4"/>
        <v>5000</v>
      </c>
      <c r="I12" s="17">
        <f t="shared" si="5"/>
        <v>1</v>
      </c>
      <c r="J12" s="17">
        <f t="shared" si="6"/>
        <v>6000</v>
      </c>
      <c r="K12" s="17">
        <f t="shared" si="7"/>
        <v>18500</v>
      </c>
    </row>
    <row r="13" spans="1:11" ht="20.100000000000001" customHeight="1" x14ac:dyDescent="0.25">
      <c r="A13" s="24">
        <v>10</v>
      </c>
      <c r="B13" s="28" t="s">
        <v>8</v>
      </c>
      <c r="C13" s="17">
        <v>8</v>
      </c>
      <c r="D13" s="22">
        <f t="shared" si="0"/>
        <v>3.2</v>
      </c>
      <c r="E13" s="17">
        <f t="shared" si="1"/>
        <v>0.8</v>
      </c>
      <c r="F13" s="17">
        <f t="shared" si="2"/>
        <v>12000</v>
      </c>
      <c r="G13" s="17">
        <f t="shared" si="3"/>
        <v>0.8</v>
      </c>
      <c r="H13" s="17">
        <f t="shared" si="4"/>
        <v>8000</v>
      </c>
      <c r="I13" s="17">
        <f t="shared" si="5"/>
        <v>1.6</v>
      </c>
      <c r="J13" s="17">
        <f t="shared" si="6"/>
        <v>9600</v>
      </c>
      <c r="K13" s="17">
        <f t="shared" si="7"/>
        <v>29600</v>
      </c>
    </row>
    <row r="14" spans="1:11" ht="20.100000000000001" customHeight="1" x14ac:dyDescent="0.25">
      <c r="A14" s="24">
        <v>11</v>
      </c>
      <c r="B14" s="28" t="s">
        <v>55</v>
      </c>
      <c r="C14" s="17">
        <v>9</v>
      </c>
      <c r="D14" s="22">
        <f t="shared" si="0"/>
        <v>3.6</v>
      </c>
      <c r="E14" s="17">
        <f t="shared" si="1"/>
        <v>0.9</v>
      </c>
      <c r="F14" s="17">
        <f t="shared" si="2"/>
        <v>13500</v>
      </c>
      <c r="G14" s="17">
        <f t="shared" si="3"/>
        <v>0.9</v>
      </c>
      <c r="H14" s="17">
        <f t="shared" si="4"/>
        <v>9000</v>
      </c>
      <c r="I14" s="17">
        <f t="shared" si="5"/>
        <v>1.8</v>
      </c>
      <c r="J14" s="17">
        <f t="shared" si="6"/>
        <v>10800</v>
      </c>
      <c r="K14" s="17">
        <f t="shared" si="7"/>
        <v>33300</v>
      </c>
    </row>
    <row r="15" spans="1:11" ht="20.100000000000001" customHeight="1" x14ac:dyDescent="0.25">
      <c r="A15" s="24">
        <v>12</v>
      </c>
      <c r="B15" s="7" t="s">
        <v>35</v>
      </c>
      <c r="C15" s="17">
        <v>0</v>
      </c>
      <c r="D15" s="22">
        <f t="shared" si="0"/>
        <v>0</v>
      </c>
      <c r="E15" s="17">
        <f t="shared" si="1"/>
        <v>0</v>
      </c>
      <c r="F15" s="17">
        <f t="shared" si="2"/>
        <v>0</v>
      </c>
      <c r="G15" s="17">
        <f t="shared" si="3"/>
        <v>0</v>
      </c>
      <c r="H15" s="17">
        <f t="shared" si="4"/>
        <v>0</v>
      </c>
      <c r="I15" s="17">
        <f t="shared" si="5"/>
        <v>0</v>
      </c>
      <c r="J15" s="17">
        <f t="shared" si="6"/>
        <v>0</v>
      </c>
      <c r="K15" s="17">
        <f t="shared" si="7"/>
        <v>0</v>
      </c>
    </row>
    <row r="16" spans="1:11" ht="20.100000000000001" customHeight="1" x14ac:dyDescent="0.25">
      <c r="A16" s="24">
        <v>13</v>
      </c>
      <c r="B16" s="28" t="s">
        <v>9</v>
      </c>
      <c r="C16" s="17">
        <v>16</v>
      </c>
      <c r="D16" s="22">
        <f t="shared" si="0"/>
        <v>6.4</v>
      </c>
      <c r="E16" s="17">
        <f t="shared" si="1"/>
        <v>1.6</v>
      </c>
      <c r="F16" s="17">
        <f t="shared" si="2"/>
        <v>24000</v>
      </c>
      <c r="G16" s="17">
        <f t="shared" si="3"/>
        <v>1.6</v>
      </c>
      <c r="H16" s="17">
        <f t="shared" si="4"/>
        <v>16000</v>
      </c>
      <c r="I16" s="17">
        <f t="shared" si="5"/>
        <v>3.2</v>
      </c>
      <c r="J16" s="17">
        <f t="shared" si="6"/>
        <v>19200</v>
      </c>
      <c r="K16" s="17">
        <f t="shared" si="7"/>
        <v>59200</v>
      </c>
    </row>
    <row r="17" spans="1:11" ht="20.100000000000001" customHeight="1" x14ac:dyDescent="0.25">
      <c r="A17" s="24">
        <v>14</v>
      </c>
      <c r="B17" s="28" t="s">
        <v>10</v>
      </c>
      <c r="C17" s="17">
        <v>11</v>
      </c>
      <c r="D17" s="22">
        <f t="shared" si="0"/>
        <v>4.4000000000000004</v>
      </c>
      <c r="E17" s="17">
        <f t="shared" si="1"/>
        <v>1.1000000000000001</v>
      </c>
      <c r="F17" s="17">
        <f t="shared" si="2"/>
        <v>16500</v>
      </c>
      <c r="G17" s="17">
        <f t="shared" si="3"/>
        <v>1.1000000000000001</v>
      </c>
      <c r="H17" s="17">
        <f t="shared" si="4"/>
        <v>11000</v>
      </c>
      <c r="I17" s="17">
        <f t="shared" si="5"/>
        <v>2.2000000000000002</v>
      </c>
      <c r="J17" s="17">
        <f t="shared" si="6"/>
        <v>13200.000000000002</v>
      </c>
      <c r="K17" s="17">
        <f t="shared" si="7"/>
        <v>40700</v>
      </c>
    </row>
    <row r="18" spans="1:11" ht="20.100000000000001" customHeight="1" x14ac:dyDescent="0.25">
      <c r="A18" s="24">
        <v>15</v>
      </c>
      <c r="B18" s="28" t="s">
        <v>11</v>
      </c>
      <c r="C18" s="17">
        <v>9</v>
      </c>
      <c r="D18" s="22">
        <f t="shared" si="0"/>
        <v>3.6</v>
      </c>
      <c r="E18" s="17">
        <f t="shared" si="1"/>
        <v>0.9</v>
      </c>
      <c r="F18" s="17">
        <f t="shared" si="2"/>
        <v>13500</v>
      </c>
      <c r="G18" s="17">
        <f t="shared" si="3"/>
        <v>0.9</v>
      </c>
      <c r="H18" s="17">
        <f t="shared" si="4"/>
        <v>9000</v>
      </c>
      <c r="I18" s="17">
        <f t="shared" si="5"/>
        <v>1.8</v>
      </c>
      <c r="J18" s="17">
        <f t="shared" si="6"/>
        <v>10800</v>
      </c>
      <c r="K18" s="17">
        <f t="shared" si="7"/>
        <v>33300</v>
      </c>
    </row>
    <row r="19" spans="1:11" ht="20.100000000000001" customHeight="1" x14ac:dyDescent="0.25">
      <c r="A19" s="24">
        <v>16</v>
      </c>
      <c r="B19" s="28" t="s">
        <v>19</v>
      </c>
      <c r="C19" s="17">
        <v>18</v>
      </c>
      <c r="D19" s="22">
        <f t="shared" si="0"/>
        <v>7.2</v>
      </c>
      <c r="E19" s="17">
        <f t="shared" si="1"/>
        <v>1.8</v>
      </c>
      <c r="F19" s="17">
        <f t="shared" si="2"/>
        <v>27000</v>
      </c>
      <c r="G19" s="17">
        <f t="shared" si="3"/>
        <v>1.8</v>
      </c>
      <c r="H19" s="17">
        <f t="shared" si="4"/>
        <v>18000</v>
      </c>
      <c r="I19" s="17">
        <f t="shared" si="5"/>
        <v>3.6</v>
      </c>
      <c r="J19" s="17">
        <f t="shared" si="6"/>
        <v>21600</v>
      </c>
      <c r="K19" s="17">
        <f t="shared" si="7"/>
        <v>66600</v>
      </c>
    </row>
    <row r="20" spans="1:11" ht="20.100000000000001" customHeight="1" x14ac:dyDescent="0.25">
      <c r="A20" s="24">
        <v>17</v>
      </c>
      <c r="B20" s="28" t="s">
        <v>56</v>
      </c>
      <c r="C20" s="17">
        <v>11</v>
      </c>
      <c r="D20" s="22">
        <f t="shared" si="0"/>
        <v>4.4000000000000004</v>
      </c>
      <c r="E20" s="17">
        <f t="shared" si="1"/>
        <v>1.1000000000000001</v>
      </c>
      <c r="F20" s="17">
        <f t="shared" si="2"/>
        <v>16500</v>
      </c>
      <c r="G20" s="17">
        <f t="shared" si="3"/>
        <v>1.1000000000000001</v>
      </c>
      <c r="H20" s="17">
        <f t="shared" si="4"/>
        <v>11000</v>
      </c>
      <c r="I20" s="17">
        <f t="shared" si="5"/>
        <v>2.2000000000000002</v>
      </c>
      <c r="J20" s="17">
        <f t="shared" si="6"/>
        <v>13200.000000000002</v>
      </c>
      <c r="K20" s="17">
        <f t="shared" si="7"/>
        <v>40700</v>
      </c>
    </row>
    <row r="21" spans="1:11" ht="20.100000000000001" customHeight="1" x14ac:dyDescent="0.25">
      <c r="A21" s="24">
        <v>18</v>
      </c>
      <c r="B21" s="28" t="s">
        <v>12</v>
      </c>
      <c r="C21" s="17">
        <v>13</v>
      </c>
      <c r="D21" s="22">
        <f t="shared" si="0"/>
        <v>5.2</v>
      </c>
      <c r="E21" s="17">
        <f t="shared" si="1"/>
        <v>1.3</v>
      </c>
      <c r="F21" s="17">
        <f t="shared" si="2"/>
        <v>19500</v>
      </c>
      <c r="G21" s="17">
        <f t="shared" si="3"/>
        <v>1.3</v>
      </c>
      <c r="H21" s="17">
        <f t="shared" si="4"/>
        <v>13000</v>
      </c>
      <c r="I21" s="17">
        <f t="shared" si="5"/>
        <v>2.6</v>
      </c>
      <c r="J21" s="17">
        <f t="shared" si="6"/>
        <v>15600</v>
      </c>
      <c r="K21" s="17">
        <f t="shared" si="7"/>
        <v>48100</v>
      </c>
    </row>
    <row r="22" spans="1:11" ht="20.100000000000001" customHeight="1" x14ac:dyDescent="0.25">
      <c r="A22" s="24">
        <v>19</v>
      </c>
      <c r="B22" s="28" t="s">
        <v>13</v>
      </c>
      <c r="C22" s="17">
        <v>7</v>
      </c>
      <c r="D22" s="22">
        <f t="shared" si="0"/>
        <v>2.8000000000000003</v>
      </c>
      <c r="E22" s="17">
        <f t="shared" si="1"/>
        <v>0.70000000000000007</v>
      </c>
      <c r="F22" s="17">
        <f t="shared" si="2"/>
        <v>10500.000000000002</v>
      </c>
      <c r="G22" s="17">
        <f t="shared" si="3"/>
        <v>0.70000000000000007</v>
      </c>
      <c r="H22" s="17">
        <f t="shared" si="4"/>
        <v>7000.0000000000009</v>
      </c>
      <c r="I22" s="17">
        <f t="shared" si="5"/>
        <v>1.4000000000000001</v>
      </c>
      <c r="J22" s="17">
        <f t="shared" si="6"/>
        <v>8400</v>
      </c>
      <c r="K22" s="17">
        <f t="shared" si="7"/>
        <v>25900.000000000004</v>
      </c>
    </row>
    <row r="23" spans="1:11" ht="20.100000000000001" customHeight="1" x14ac:dyDescent="0.25">
      <c r="A23" s="24">
        <v>20</v>
      </c>
      <c r="B23" s="18" t="s">
        <v>14</v>
      </c>
      <c r="C23" s="17">
        <v>15</v>
      </c>
      <c r="D23" s="22">
        <f t="shared" si="0"/>
        <v>6</v>
      </c>
      <c r="E23" s="17">
        <f t="shared" si="1"/>
        <v>1.5</v>
      </c>
      <c r="F23" s="17">
        <f t="shared" si="2"/>
        <v>22500</v>
      </c>
      <c r="G23" s="17">
        <f t="shared" si="3"/>
        <v>1.5</v>
      </c>
      <c r="H23" s="17">
        <f t="shared" si="4"/>
        <v>15000</v>
      </c>
      <c r="I23" s="17">
        <f t="shared" si="5"/>
        <v>3</v>
      </c>
      <c r="J23" s="17">
        <f t="shared" si="6"/>
        <v>18000</v>
      </c>
      <c r="K23" s="17">
        <f t="shared" si="7"/>
        <v>55500</v>
      </c>
    </row>
    <row r="24" spans="1:11" ht="20.100000000000001" customHeight="1" x14ac:dyDescent="0.25">
      <c r="A24" s="24">
        <v>21</v>
      </c>
      <c r="B24" s="7" t="s">
        <v>44</v>
      </c>
      <c r="C24" s="17">
        <v>12</v>
      </c>
      <c r="D24" s="22">
        <f t="shared" si="0"/>
        <v>4.8000000000000007</v>
      </c>
      <c r="E24" s="17">
        <f t="shared" si="1"/>
        <v>1.2000000000000002</v>
      </c>
      <c r="F24" s="17">
        <f t="shared" si="2"/>
        <v>18000.000000000004</v>
      </c>
      <c r="G24" s="17">
        <f t="shared" si="3"/>
        <v>1.2000000000000002</v>
      </c>
      <c r="H24" s="17">
        <f t="shared" si="4"/>
        <v>12000.000000000002</v>
      </c>
      <c r="I24" s="17">
        <f t="shared" si="5"/>
        <v>2.4000000000000004</v>
      </c>
      <c r="J24" s="17">
        <f t="shared" si="6"/>
        <v>14400.000000000002</v>
      </c>
      <c r="K24" s="17">
        <f t="shared" si="7"/>
        <v>44400.000000000007</v>
      </c>
    </row>
    <row r="25" spans="1:11" ht="20.100000000000001" customHeight="1" x14ac:dyDescent="0.25">
      <c r="A25" s="24">
        <v>22</v>
      </c>
      <c r="B25" s="28" t="s">
        <v>45</v>
      </c>
      <c r="C25" s="17">
        <v>42</v>
      </c>
      <c r="D25" s="22">
        <f t="shared" si="0"/>
        <v>16.8</v>
      </c>
      <c r="E25" s="17">
        <f t="shared" si="1"/>
        <v>4.2</v>
      </c>
      <c r="F25" s="17">
        <f t="shared" si="2"/>
        <v>63000</v>
      </c>
      <c r="G25" s="17">
        <f t="shared" si="3"/>
        <v>4.2</v>
      </c>
      <c r="H25" s="17">
        <f t="shared" si="4"/>
        <v>42000</v>
      </c>
      <c r="I25" s="17">
        <f t="shared" si="5"/>
        <v>8.4</v>
      </c>
      <c r="J25" s="17">
        <f t="shared" si="6"/>
        <v>50400</v>
      </c>
      <c r="K25" s="17">
        <f t="shared" si="7"/>
        <v>155400</v>
      </c>
    </row>
    <row r="26" spans="1:11" ht="20.100000000000001" customHeight="1" x14ac:dyDescent="0.25">
      <c r="A26" s="24">
        <v>23</v>
      </c>
      <c r="B26" s="28" t="s">
        <v>15</v>
      </c>
      <c r="C26" s="17">
        <v>16</v>
      </c>
      <c r="D26" s="22">
        <f t="shared" si="0"/>
        <v>6.4</v>
      </c>
      <c r="E26" s="17">
        <f t="shared" si="1"/>
        <v>1.6</v>
      </c>
      <c r="F26" s="17">
        <f t="shared" si="2"/>
        <v>24000</v>
      </c>
      <c r="G26" s="17">
        <f t="shared" si="3"/>
        <v>1.6</v>
      </c>
      <c r="H26" s="17">
        <f t="shared" si="4"/>
        <v>16000</v>
      </c>
      <c r="I26" s="17">
        <f t="shared" si="5"/>
        <v>3.2</v>
      </c>
      <c r="J26" s="17">
        <f t="shared" si="6"/>
        <v>19200</v>
      </c>
      <c r="K26" s="17">
        <f t="shared" si="7"/>
        <v>59200</v>
      </c>
    </row>
    <row r="27" spans="1:11" ht="20.100000000000001" customHeight="1" x14ac:dyDescent="0.25">
      <c r="A27" s="24">
        <v>24</v>
      </c>
      <c r="B27" s="28" t="s">
        <v>57</v>
      </c>
      <c r="C27" s="17">
        <v>0</v>
      </c>
      <c r="D27" s="22">
        <f t="shared" si="0"/>
        <v>0</v>
      </c>
      <c r="E27" s="17">
        <f t="shared" si="1"/>
        <v>0</v>
      </c>
      <c r="F27" s="17">
        <f t="shared" si="2"/>
        <v>0</v>
      </c>
      <c r="G27" s="17">
        <f t="shared" si="3"/>
        <v>0</v>
      </c>
      <c r="H27" s="17">
        <f t="shared" si="4"/>
        <v>0</v>
      </c>
      <c r="I27" s="17">
        <f t="shared" si="5"/>
        <v>0</v>
      </c>
      <c r="J27" s="17">
        <f t="shared" si="6"/>
        <v>0</v>
      </c>
      <c r="K27" s="17">
        <f t="shared" si="7"/>
        <v>0</v>
      </c>
    </row>
    <row r="28" spans="1:11" ht="20.100000000000001" customHeight="1" x14ac:dyDescent="0.25">
      <c r="A28" s="24">
        <v>25</v>
      </c>
      <c r="B28" s="28" t="s">
        <v>58</v>
      </c>
      <c r="C28" s="17">
        <v>12</v>
      </c>
      <c r="D28" s="22">
        <f t="shared" si="0"/>
        <v>4.8000000000000007</v>
      </c>
      <c r="E28" s="17">
        <f t="shared" si="1"/>
        <v>1.2000000000000002</v>
      </c>
      <c r="F28" s="17">
        <f t="shared" si="2"/>
        <v>18000.000000000004</v>
      </c>
      <c r="G28" s="17">
        <f t="shared" si="3"/>
        <v>1.2000000000000002</v>
      </c>
      <c r="H28" s="17">
        <f t="shared" si="4"/>
        <v>12000.000000000002</v>
      </c>
      <c r="I28" s="17">
        <f t="shared" si="5"/>
        <v>2.4000000000000004</v>
      </c>
      <c r="J28" s="17">
        <f t="shared" si="6"/>
        <v>14400.000000000002</v>
      </c>
      <c r="K28" s="17">
        <f t="shared" si="7"/>
        <v>44400.000000000007</v>
      </c>
    </row>
    <row r="29" spans="1:11" ht="20.100000000000001" customHeight="1" x14ac:dyDescent="0.25">
      <c r="A29" s="24">
        <v>26</v>
      </c>
      <c r="B29" s="28" t="s">
        <v>20</v>
      </c>
      <c r="C29" s="17">
        <v>0</v>
      </c>
      <c r="D29" s="22">
        <f t="shared" si="0"/>
        <v>0</v>
      </c>
      <c r="E29" s="17">
        <f t="shared" si="1"/>
        <v>0</v>
      </c>
      <c r="F29" s="17">
        <f t="shared" si="2"/>
        <v>0</v>
      </c>
      <c r="G29" s="17">
        <f t="shared" si="3"/>
        <v>0</v>
      </c>
      <c r="H29" s="17">
        <f t="shared" si="4"/>
        <v>0</v>
      </c>
      <c r="I29" s="17">
        <f t="shared" si="5"/>
        <v>0</v>
      </c>
      <c r="J29" s="17">
        <f t="shared" si="6"/>
        <v>0</v>
      </c>
      <c r="K29" s="17">
        <f t="shared" si="7"/>
        <v>0</v>
      </c>
    </row>
    <row r="30" spans="1:11" ht="20.100000000000001" customHeight="1" x14ac:dyDescent="0.25">
      <c r="A30" s="25"/>
      <c r="B30" s="24" t="s">
        <v>16</v>
      </c>
      <c r="C30" s="30">
        <v>262</v>
      </c>
      <c r="D30" s="20">
        <f>SUM(D4:D29)</f>
        <v>104.8</v>
      </c>
      <c r="E30" s="11">
        <f t="shared" ref="E30:I30" si="8">SUM(E4:E29)</f>
        <v>26.2</v>
      </c>
      <c r="F30" s="12">
        <f>SUM(F4:F29)</f>
        <v>393000</v>
      </c>
      <c r="G30" s="11">
        <f t="shared" si="8"/>
        <v>26.2</v>
      </c>
      <c r="H30" s="10">
        <f>SUM(H4:H29)</f>
        <v>262000</v>
      </c>
      <c r="I30" s="11">
        <f t="shared" si="8"/>
        <v>52.4</v>
      </c>
      <c r="J30" s="12">
        <f>SUM(J4:J29)</f>
        <v>314400</v>
      </c>
      <c r="K30" s="12">
        <f>SUM(K4:K29)</f>
        <v>969400</v>
      </c>
    </row>
  </sheetData>
  <mergeCells count="9">
    <mergeCell ref="A1:K1"/>
    <mergeCell ref="A2:A3"/>
    <mergeCell ref="B2:B3"/>
    <mergeCell ref="C2:C3"/>
    <mergeCell ref="D2:D3"/>
    <mergeCell ref="E2:F2"/>
    <mergeCell ref="G2:H2"/>
    <mergeCell ref="I2:J2"/>
    <mergeCell ref="K2:K3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8" fitToWidth="0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0"/>
  <sheetViews>
    <sheetView zoomScale="85" zoomScaleNormal="85" zoomScaleSheetLayoutView="100" workbookViewId="0">
      <selection activeCell="F35" sqref="F35"/>
    </sheetView>
  </sheetViews>
  <sheetFormatPr defaultColWidth="9" defaultRowHeight="15.6" x14ac:dyDescent="0.25"/>
  <cols>
    <col min="1" max="1" width="6.59765625" style="33" customWidth="1"/>
    <col min="2" max="2" width="47.69921875" style="33" bestFit="1" customWidth="1"/>
    <col min="3" max="3" width="10.59765625" style="33" customWidth="1"/>
    <col min="4" max="4" width="10.59765625" style="35" customWidth="1"/>
    <col min="5" max="5" width="10.59765625" style="33" customWidth="1"/>
    <col min="6" max="6" width="10.59765625" style="35" customWidth="1"/>
    <col min="7" max="7" width="10.59765625" style="33" customWidth="1"/>
    <col min="8" max="8" width="10.59765625" style="35" customWidth="1"/>
    <col min="9" max="9" width="10.59765625" style="36" customWidth="1"/>
    <col min="10" max="10" width="7.59765625" style="36" customWidth="1"/>
    <col min="11" max="11" width="7.8984375" style="38" customWidth="1"/>
    <col min="12" max="12" width="10.69921875" style="33" customWidth="1"/>
    <col min="13" max="16384" width="9" style="33"/>
  </cols>
  <sheetData>
    <row r="1" spans="1:12" ht="30" customHeight="1" x14ac:dyDescent="0.25">
      <c r="A1" s="51" t="s">
        <v>63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s="34" customFormat="1" ht="50.1" customHeight="1" x14ac:dyDescent="0.25">
      <c r="A2" s="52" t="s">
        <v>0</v>
      </c>
      <c r="B2" s="52" t="s">
        <v>1</v>
      </c>
      <c r="C2" s="54" t="s">
        <v>49</v>
      </c>
      <c r="D2" s="54" t="s">
        <v>26</v>
      </c>
      <c r="E2" s="54"/>
      <c r="F2" s="54" t="s">
        <v>27</v>
      </c>
      <c r="G2" s="54"/>
      <c r="H2" s="54" t="s">
        <v>28</v>
      </c>
      <c r="I2" s="54"/>
      <c r="J2" s="56" t="s">
        <v>22</v>
      </c>
      <c r="K2" s="56"/>
      <c r="L2" s="54" t="s">
        <v>50</v>
      </c>
    </row>
    <row r="3" spans="1:12" ht="20.100000000000001" customHeight="1" x14ac:dyDescent="0.25">
      <c r="A3" s="53"/>
      <c r="B3" s="52"/>
      <c r="C3" s="55"/>
      <c r="D3" s="23" t="s">
        <v>17</v>
      </c>
      <c r="E3" s="32" t="s">
        <v>18</v>
      </c>
      <c r="F3" s="23" t="s">
        <v>17</v>
      </c>
      <c r="G3" s="32" t="s">
        <v>18</v>
      </c>
      <c r="H3" s="23" t="s">
        <v>17</v>
      </c>
      <c r="I3" s="32" t="s">
        <v>18</v>
      </c>
      <c r="J3" s="32" t="s">
        <v>17</v>
      </c>
      <c r="K3" s="31" t="s">
        <v>21</v>
      </c>
      <c r="L3" s="55"/>
    </row>
    <row r="4" spans="1:12" ht="20.100000000000001" customHeight="1" x14ac:dyDescent="0.25">
      <c r="A4" s="32">
        <v>1</v>
      </c>
      <c r="B4" s="32" t="s">
        <v>33</v>
      </c>
      <c r="C4" s="17">
        <v>0</v>
      </c>
      <c r="D4" s="22">
        <v>0</v>
      </c>
      <c r="E4" s="17">
        <f t="shared" ref="E4:E29" si="0">D4*10000</f>
        <v>0</v>
      </c>
      <c r="F4" s="22">
        <v>0</v>
      </c>
      <c r="G4" s="17">
        <f>F4*6000</f>
        <v>0</v>
      </c>
      <c r="H4" s="22">
        <v>0</v>
      </c>
      <c r="I4" s="17">
        <f>H4*3000</f>
        <v>0</v>
      </c>
      <c r="J4" s="17"/>
      <c r="K4" s="17"/>
      <c r="L4" s="17">
        <f>E4+G4+I4+K4</f>
        <v>0</v>
      </c>
    </row>
    <row r="5" spans="1:12" ht="20.100000000000001" customHeight="1" x14ac:dyDescent="0.25">
      <c r="A5" s="32">
        <v>2</v>
      </c>
      <c r="B5" s="32" t="s">
        <v>34</v>
      </c>
      <c r="C5" s="17">
        <v>113</v>
      </c>
      <c r="D5" s="22">
        <v>11</v>
      </c>
      <c r="E5" s="17">
        <f t="shared" si="0"/>
        <v>110000</v>
      </c>
      <c r="F5" s="22">
        <v>11</v>
      </c>
      <c r="G5" s="17">
        <f t="shared" ref="G5:G29" si="1">F5*6000</f>
        <v>66000</v>
      </c>
      <c r="H5" s="22">
        <v>23</v>
      </c>
      <c r="I5" s="17">
        <f t="shared" ref="I5:I29" si="2">H5*3000</f>
        <v>69000</v>
      </c>
      <c r="J5" s="17"/>
      <c r="K5" s="17"/>
      <c r="L5" s="17">
        <f t="shared" ref="L5:L29" si="3">E5+G5+I5+K5</f>
        <v>245000</v>
      </c>
    </row>
    <row r="6" spans="1:12" ht="20.100000000000001" customHeight="1" x14ac:dyDescent="0.25">
      <c r="A6" s="32">
        <v>3</v>
      </c>
      <c r="B6" s="32" t="s">
        <v>2</v>
      </c>
      <c r="C6" s="17">
        <v>110</v>
      </c>
      <c r="D6" s="22">
        <v>11</v>
      </c>
      <c r="E6" s="17">
        <f t="shared" si="0"/>
        <v>110000</v>
      </c>
      <c r="F6" s="22">
        <v>11</v>
      </c>
      <c r="G6" s="17">
        <f t="shared" si="1"/>
        <v>66000</v>
      </c>
      <c r="H6" s="22">
        <v>22</v>
      </c>
      <c r="I6" s="17">
        <f t="shared" si="2"/>
        <v>66000</v>
      </c>
      <c r="J6" s="17"/>
      <c r="K6" s="17"/>
      <c r="L6" s="17">
        <f t="shared" si="3"/>
        <v>242000</v>
      </c>
    </row>
    <row r="7" spans="1:12" ht="20.100000000000001" customHeight="1" x14ac:dyDescent="0.25">
      <c r="A7" s="32">
        <v>4</v>
      </c>
      <c r="B7" s="32" t="s">
        <v>3</v>
      </c>
      <c r="C7" s="17">
        <v>154</v>
      </c>
      <c r="D7" s="22">
        <v>15</v>
      </c>
      <c r="E7" s="17">
        <f t="shared" si="0"/>
        <v>150000</v>
      </c>
      <c r="F7" s="22">
        <v>15</v>
      </c>
      <c r="G7" s="17">
        <f t="shared" si="1"/>
        <v>90000</v>
      </c>
      <c r="H7" s="22">
        <v>31</v>
      </c>
      <c r="I7" s="17">
        <f t="shared" si="2"/>
        <v>93000</v>
      </c>
      <c r="J7" s="17"/>
      <c r="K7" s="17"/>
      <c r="L7" s="17">
        <f t="shared" si="3"/>
        <v>333000</v>
      </c>
    </row>
    <row r="8" spans="1:12" ht="20.100000000000001" customHeight="1" x14ac:dyDescent="0.25">
      <c r="A8" s="32">
        <v>5</v>
      </c>
      <c r="B8" s="32" t="s">
        <v>4</v>
      </c>
      <c r="C8" s="17">
        <v>94</v>
      </c>
      <c r="D8" s="22">
        <v>9</v>
      </c>
      <c r="E8" s="17">
        <f t="shared" si="0"/>
        <v>90000</v>
      </c>
      <c r="F8" s="22">
        <v>9</v>
      </c>
      <c r="G8" s="17">
        <f t="shared" si="1"/>
        <v>54000</v>
      </c>
      <c r="H8" s="22">
        <v>19</v>
      </c>
      <c r="I8" s="17">
        <f t="shared" si="2"/>
        <v>57000</v>
      </c>
      <c r="J8" s="17"/>
      <c r="K8" s="17"/>
      <c r="L8" s="17">
        <f t="shared" si="3"/>
        <v>201000</v>
      </c>
    </row>
    <row r="9" spans="1:12" ht="20.100000000000001" customHeight="1" x14ac:dyDescent="0.25">
      <c r="A9" s="32">
        <v>6</v>
      </c>
      <c r="B9" s="32" t="s">
        <v>5</v>
      </c>
      <c r="C9" s="17">
        <v>105</v>
      </c>
      <c r="D9" s="22">
        <v>11</v>
      </c>
      <c r="E9" s="17">
        <f t="shared" si="0"/>
        <v>110000</v>
      </c>
      <c r="F9" s="22">
        <v>11</v>
      </c>
      <c r="G9" s="17">
        <f t="shared" si="1"/>
        <v>66000</v>
      </c>
      <c r="H9" s="22">
        <v>21</v>
      </c>
      <c r="I9" s="17">
        <f t="shared" si="2"/>
        <v>63000</v>
      </c>
      <c r="J9" s="17"/>
      <c r="K9" s="17"/>
      <c r="L9" s="17">
        <f t="shared" si="3"/>
        <v>239000</v>
      </c>
    </row>
    <row r="10" spans="1:12" ht="20.100000000000001" customHeight="1" x14ac:dyDescent="0.25">
      <c r="A10" s="32">
        <v>7</v>
      </c>
      <c r="B10" s="32" t="s">
        <v>53</v>
      </c>
      <c r="C10" s="17">
        <v>0</v>
      </c>
      <c r="D10" s="22">
        <v>0</v>
      </c>
      <c r="E10" s="17">
        <f t="shared" si="0"/>
        <v>0</v>
      </c>
      <c r="F10" s="22">
        <v>0</v>
      </c>
      <c r="G10" s="17">
        <f t="shared" si="1"/>
        <v>0</v>
      </c>
      <c r="H10" s="22">
        <v>0</v>
      </c>
      <c r="I10" s="17">
        <f t="shared" si="2"/>
        <v>0</v>
      </c>
      <c r="J10" s="17"/>
      <c r="K10" s="17"/>
      <c r="L10" s="17">
        <f t="shared" si="3"/>
        <v>0</v>
      </c>
    </row>
    <row r="11" spans="1:12" ht="20.100000000000001" customHeight="1" x14ac:dyDescent="0.25">
      <c r="A11" s="32">
        <v>8</v>
      </c>
      <c r="B11" s="32" t="s">
        <v>6</v>
      </c>
      <c r="C11" s="17">
        <v>234</v>
      </c>
      <c r="D11" s="22">
        <v>23</v>
      </c>
      <c r="E11" s="17">
        <f t="shared" si="0"/>
        <v>230000</v>
      </c>
      <c r="F11" s="22">
        <v>23</v>
      </c>
      <c r="G11" s="17">
        <f t="shared" si="1"/>
        <v>138000</v>
      </c>
      <c r="H11" s="22">
        <v>47</v>
      </c>
      <c r="I11" s="17">
        <f t="shared" si="2"/>
        <v>141000</v>
      </c>
      <c r="J11" s="17"/>
      <c r="K11" s="17"/>
      <c r="L11" s="17">
        <f t="shared" si="3"/>
        <v>509000</v>
      </c>
    </row>
    <row r="12" spans="1:12" ht="20.100000000000001" customHeight="1" x14ac:dyDescent="0.25">
      <c r="A12" s="32">
        <v>9</v>
      </c>
      <c r="B12" s="32" t="s">
        <v>7</v>
      </c>
      <c r="C12" s="17">
        <v>156</v>
      </c>
      <c r="D12" s="22">
        <v>16</v>
      </c>
      <c r="E12" s="17">
        <f t="shared" si="0"/>
        <v>160000</v>
      </c>
      <c r="F12" s="22">
        <v>16</v>
      </c>
      <c r="G12" s="17">
        <f t="shared" si="1"/>
        <v>96000</v>
      </c>
      <c r="H12" s="22">
        <v>31</v>
      </c>
      <c r="I12" s="17">
        <f t="shared" si="2"/>
        <v>93000</v>
      </c>
      <c r="J12" s="17"/>
      <c r="K12" s="17"/>
      <c r="L12" s="17">
        <f t="shared" si="3"/>
        <v>349000</v>
      </c>
    </row>
    <row r="13" spans="1:12" ht="20.100000000000001" customHeight="1" x14ac:dyDescent="0.25">
      <c r="A13" s="32">
        <v>10</v>
      </c>
      <c r="B13" s="32" t="s">
        <v>8</v>
      </c>
      <c r="C13" s="17">
        <v>112</v>
      </c>
      <c r="D13" s="22">
        <v>11</v>
      </c>
      <c r="E13" s="17">
        <f t="shared" si="0"/>
        <v>110000</v>
      </c>
      <c r="F13" s="22">
        <v>11</v>
      </c>
      <c r="G13" s="17">
        <f t="shared" si="1"/>
        <v>66000</v>
      </c>
      <c r="H13" s="22">
        <v>22</v>
      </c>
      <c r="I13" s="17">
        <f t="shared" si="2"/>
        <v>66000</v>
      </c>
      <c r="J13" s="17"/>
      <c r="K13" s="17"/>
      <c r="L13" s="17">
        <f t="shared" si="3"/>
        <v>242000</v>
      </c>
    </row>
    <row r="14" spans="1:12" ht="20.100000000000001" customHeight="1" x14ac:dyDescent="0.25">
      <c r="A14" s="32">
        <v>11</v>
      </c>
      <c r="B14" s="32" t="s">
        <v>55</v>
      </c>
      <c r="C14" s="17">
        <v>181</v>
      </c>
      <c r="D14" s="22">
        <v>18</v>
      </c>
      <c r="E14" s="17">
        <f t="shared" si="0"/>
        <v>180000</v>
      </c>
      <c r="F14" s="22">
        <v>18</v>
      </c>
      <c r="G14" s="17">
        <f t="shared" si="1"/>
        <v>108000</v>
      </c>
      <c r="H14" s="22">
        <v>36</v>
      </c>
      <c r="I14" s="17">
        <f t="shared" si="2"/>
        <v>108000</v>
      </c>
      <c r="J14" s="17"/>
      <c r="K14" s="17"/>
      <c r="L14" s="17">
        <f t="shared" si="3"/>
        <v>396000</v>
      </c>
    </row>
    <row r="15" spans="1:12" ht="20.100000000000001" customHeight="1" x14ac:dyDescent="0.25">
      <c r="A15" s="32">
        <v>12</v>
      </c>
      <c r="B15" s="32" t="s">
        <v>35</v>
      </c>
      <c r="C15" s="17">
        <v>57</v>
      </c>
      <c r="D15" s="22">
        <v>6</v>
      </c>
      <c r="E15" s="17">
        <f t="shared" si="0"/>
        <v>60000</v>
      </c>
      <c r="F15" s="22">
        <v>6</v>
      </c>
      <c r="G15" s="17">
        <f t="shared" si="1"/>
        <v>36000</v>
      </c>
      <c r="H15" s="22">
        <v>11</v>
      </c>
      <c r="I15" s="17">
        <f t="shared" si="2"/>
        <v>33000</v>
      </c>
      <c r="J15" s="17"/>
      <c r="K15" s="17"/>
      <c r="L15" s="17">
        <f t="shared" si="3"/>
        <v>129000</v>
      </c>
    </row>
    <row r="16" spans="1:12" ht="20.100000000000001" customHeight="1" x14ac:dyDescent="0.25">
      <c r="A16" s="32">
        <v>13</v>
      </c>
      <c r="B16" s="32" t="s">
        <v>9</v>
      </c>
      <c r="C16" s="17">
        <v>153</v>
      </c>
      <c r="D16" s="22">
        <v>15</v>
      </c>
      <c r="E16" s="17">
        <f t="shared" si="0"/>
        <v>150000</v>
      </c>
      <c r="F16" s="22">
        <v>15</v>
      </c>
      <c r="G16" s="17">
        <f t="shared" si="1"/>
        <v>90000</v>
      </c>
      <c r="H16" s="22">
        <v>31</v>
      </c>
      <c r="I16" s="17">
        <f t="shared" si="2"/>
        <v>93000</v>
      </c>
      <c r="J16" s="17"/>
      <c r="K16" s="17"/>
      <c r="L16" s="17">
        <f t="shared" si="3"/>
        <v>333000</v>
      </c>
    </row>
    <row r="17" spans="1:12" ht="20.100000000000001" customHeight="1" x14ac:dyDescent="0.25">
      <c r="A17" s="32">
        <v>14</v>
      </c>
      <c r="B17" s="32" t="s">
        <v>10</v>
      </c>
      <c r="C17" s="17">
        <v>95</v>
      </c>
      <c r="D17" s="22">
        <v>10</v>
      </c>
      <c r="E17" s="17">
        <f t="shared" si="0"/>
        <v>100000</v>
      </c>
      <c r="F17" s="22">
        <v>10</v>
      </c>
      <c r="G17" s="17">
        <f t="shared" si="1"/>
        <v>60000</v>
      </c>
      <c r="H17" s="22">
        <v>19</v>
      </c>
      <c r="I17" s="17">
        <f t="shared" si="2"/>
        <v>57000</v>
      </c>
      <c r="J17" s="17"/>
      <c r="K17" s="17"/>
      <c r="L17" s="17">
        <f t="shared" si="3"/>
        <v>217000</v>
      </c>
    </row>
    <row r="18" spans="1:12" ht="20.100000000000001" customHeight="1" x14ac:dyDescent="0.25">
      <c r="A18" s="32">
        <v>15</v>
      </c>
      <c r="B18" s="32" t="s">
        <v>11</v>
      </c>
      <c r="C18" s="17">
        <v>97</v>
      </c>
      <c r="D18" s="22">
        <v>10</v>
      </c>
      <c r="E18" s="17">
        <f t="shared" si="0"/>
        <v>100000</v>
      </c>
      <c r="F18" s="22">
        <v>10</v>
      </c>
      <c r="G18" s="17">
        <f t="shared" si="1"/>
        <v>60000</v>
      </c>
      <c r="H18" s="22">
        <v>19</v>
      </c>
      <c r="I18" s="17">
        <f t="shared" si="2"/>
        <v>57000</v>
      </c>
      <c r="J18" s="17"/>
      <c r="K18" s="17"/>
      <c r="L18" s="17">
        <f t="shared" si="3"/>
        <v>217000</v>
      </c>
    </row>
    <row r="19" spans="1:12" ht="20.100000000000001" customHeight="1" x14ac:dyDescent="0.25">
      <c r="A19" s="32">
        <v>16</v>
      </c>
      <c r="B19" s="32" t="s">
        <v>19</v>
      </c>
      <c r="C19" s="17">
        <v>110</v>
      </c>
      <c r="D19" s="22">
        <v>11</v>
      </c>
      <c r="E19" s="17">
        <f t="shared" si="0"/>
        <v>110000</v>
      </c>
      <c r="F19" s="22">
        <v>11</v>
      </c>
      <c r="G19" s="17">
        <f t="shared" si="1"/>
        <v>66000</v>
      </c>
      <c r="H19" s="22">
        <v>22</v>
      </c>
      <c r="I19" s="17">
        <f t="shared" si="2"/>
        <v>66000</v>
      </c>
      <c r="J19" s="17"/>
      <c r="K19" s="17"/>
      <c r="L19" s="17">
        <f t="shared" si="3"/>
        <v>242000</v>
      </c>
    </row>
    <row r="20" spans="1:12" ht="20.100000000000001" customHeight="1" x14ac:dyDescent="0.25">
      <c r="A20" s="32">
        <v>17</v>
      </c>
      <c r="B20" s="32" t="s">
        <v>56</v>
      </c>
      <c r="C20" s="17">
        <v>129</v>
      </c>
      <c r="D20" s="22">
        <v>13</v>
      </c>
      <c r="E20" s="17">
        <f t="shared" si="0"/>
        <v>130000</v>
      </c>
      <c r="F20" s="22">
        <v>13</v>
      </c>
      <c r="G20" s="17">
        <f t="shared" si="1"/>
        <v>78000</v>
      </c>
      <c r="H20" s="22">
        <v>26</v>
      </c>
      <c r="I20" s="17">
        <f t="shared" si="2"/>
        <v>78000</v>
      </c>
      <c r="J20" s="17">
        <v>22</v>
      </c>
      <c r="K20" s="17">
        <f>J20*2200</f>
        <v>48400</v>
      </c>
      <c r="L20" s="17">
        <f t="shared" si="3"/>
        <v>334400</v>
      </c>
    </row>
    <row r="21" spans="1:12" ht="20.100000000000001" customHeight="1" x14ac:dyDescent="0.25">
      <c r="A21" s="32">
        <v>18</v>
      </c>
      <c r="B21" s="32" t="s">
        <v>12</v>
      </c>
      <c r="C21" s="17">
        <v>113</v>
      </c>
      <c r="D21" s="22">
        <v>11</v>
      </c>
      <c r="E21" s="17">
        <f t="shared" si="0"/>
        <v>110000</v>
      </c>
      <c r="F21" s="22">
        <v>11</v>
      </c>
      <c r="G21" s="17">
        <f t="shared" si="1"/>
        <v>66000</v>
      </c>
      <c r="H21" s="22">
        <v>23</v>
      </c>
      <c r="I21" s="17">
        <f t="shared" si="2"/>
        <v>69000</v>
      </c>
      <c r="J21" s="17">
        <v>13</v>
      </c>
      <c r="K21" s="17">
        <f>J21*2200</f>
        <v>28600</v>
      </c>
      <c r="L21" s="17">
        <f t="shared" si="3"/>
        <v>273600</v>
      </c>
    </row>
    <row r="22" spans="1:12" ht="20.100000000000001" customHeight="1" x14ac:dyDescent="0.25">
      <c r="A22" s="32">
        <v>19</v>
      </c>
      <c r="B22" s="32" t="s">
        <v>13</v>
      </c>
      <c r="C22" s="17">
        <v>132</v>
      </c>
      <c r="D22" s="22">
        <v>13</v>
      </c>
      <c r="E22" s="17">
        <f t="shared" si="0"/>
        <v>130000</v>
      </c>
      <c r="F22" s="22">
        <v>13</v>
      </c>
      <c r="G22" s="17">
        <f t="shared" si="1"/>
        <v>78000</v>
      </c>
      <c r="H22" s="22">
        <v>26</v>
      </c>
      <c r="I22" s="17">
        <f t="shared" si="2"/>
        <v>78000</v>
      </c>
      <c r="J22" s="17"/>
      <c r="K22" s="17"/>
      <c r="L22" s="17">
        <f t="shared" si="3"/>
        <v>286000</v>
      </c>
    </row>
    <row r="23" spans="1:12" ht="20.100000000000001" customHeight="1" x14ac:dyDescent="0.25">
      <c r="A23" s="32">
        <v>20</v>
      </c>
      <c r="B23" s="32" t="s">
        <v>14</v>
      </c>
      <c r="C23" s="17">
        <v>131</v>
      </c>
      <c r="D23" s="22">
        <v>13</v>
      </c>
      <c r="E23" s="17">
        <f t="shared" si="0"/>
        <v>130000</v>
      </c>
      <c r="F23" s="22">
        <v>13</v>
      </c>
      <c r="G23" s="17">
        <f t="shared" si="1"/>
        <v>78000</v>
      </c>
      <c r="H23" s="22">
        <v>26</v>
      </c>
      <c r="I23" s="17">
        <f t="shared" si="2"/>
        <v>78000</v>
      </c>
      <c r="J23" s="17">
        <v>108</v>
      </c>
      <c r="K23" s="17">
        <f>J23*2200</f>
        <v>237600</v>
      </c>
      <c r="L23" s="17">
        <f t="shared" si="3"/>
        <v>523600</v>
      </c>
    </row>
    <row r="24" spans="1:12" ht="20.100000000000001" customHeight="1" x14ac:dyDescent="0.25">
      <c r="A24" s="32">
        <v>21</v>
      </c>
      <c r="B24" s="32" t="s">
        <v>44</v>
      </c>
      <c r="C24" s="17">
        <v>92</v>
      </c>
      <c r="D24" s="22">
        <v>9</v>
      </c>
      <c r="E24" s="17">
        <f t="shared" si="0"/>
        <v>90000</v>
      </c>
      <c r="F24" s="22">
        <v>9</v>
      </c>
      <c r="G24" s="17">
        <f t="shared" si="1"/>
        <v>54000</v>
      </c>
      <c r="H24" s="22">
        <v>18</v>
      </c>
      <c r="I24" s="17">
        <f t="shared" si="2"/>
        <v>54000</v>
      </c>
      <c r="J24" s="17"/>
      <c r="K24" s="17"/>
      <c r="L24" s="17">
        <f t="shared" si="3"/>
        <v>198000</v>
      </c>
    </row>
    <row r="25" spans="1:12" ht="20.100000000000001" customHeight="1" x14ac:dyDescent="0.25">
      <c r="A25" s="32">
        <v>22</v>
      </c>
      <c r="B25" s="32" t="s">
        <v>45</v>
      </c>
      <c r="C25" s="17">
        <v>180</v>
      </c>
      <c r="D25" s="22">
        <v>18</v>
      </c>
      <c r="E25" s="17">
        <f t="shared" si="0"/>
        <v>180000</v>
      </c>
      <c r="F25" s="22">
        <v>18</v>
      </c>
      <c r="G25" s="17">
        <f t="shared" si="1"/>
        <v>108000</v>
      </c>
      <c r="H25" s="22">
        <v>36</v>
      </c>
      <c r="I25" s="17">
        <f t="shared" si="2"/>
        <v>108000</v>
      </c>
      <c r="J25" s="17"/>
      <c r="K25" s="17"/>
      <c r="L25" s="17">
        <f t="shared" si="3"/>
        <v>396000</v>
      </c>
    </row>
    <row r="26" spans="1:12" ht="20.100000000000001" customHeight="1" x14ac:dyDescent="0.25">
      <c r="A26" s="32">
        <v>23</v>
      </c>
      <c r="B26" s="32" t="s">
        <v>15</v>
      </c>
      <c r="C26" s="17">
        <v>130</v>
      </c>
      <c r="D26" s="22">
        <v>13</v>
      </c>
      <c r="E26" s="17">
        <f t="shared" si="0"/>
        <v>130000</v>
      </c>
      <c r="F26" s="22">
        <v>13</v>
      </c>
      <c r="G26" s="17">
        <f t="shared" si="1"/>
        <v>78000</v>
      </c>
      <c r="H26" s="22">
        <v>26</v>
      </c>
      <c r="I26" s="17">
        <f t="shared" si="2"/>
        <v>78000</v>
      </c>
      <c r="J26" s="17"/>
      <c r="K26" s="17"/>
      <c r="L26" s="17">
        <f t="shared" si="3"/>
        <v>286000</v>
      </c>
    </row>
    <row r="27" spans="1:12" ht="20.100000000000001" customHeight="1" x14ac:dyDescent="0.25">
      <c r="A27" s="32">
        <v>24</v>
      </c>
      <c r="B27" s="32" t="s">
        <v>57</v>
      </c>
      <c r="C27" s="17">
        <v>38</v>
      </c>
      <c r="D27" s="22">
        <v>4</v>
      </c>
      <c r="E27" s="17">
        <f t="shared" si="0"/>
        <v>40000</v>
      </c>
      <c r="F27" s="22">
        <v>4</v>
      </c>
      <c r="G27" s="17">
        <f t="shared" si="1"/>
        <v>24000</v>
      </c>
      <c r="H27" s="22">
        <v>8</v>
      </c>
      <c r="I27" s="17">
        <f t="shared" si="2"/>
        <v>24000</v>
      </c>
      <c r="J27" s="17"/>
      <c r="K27" s="17"/>
      <c r="L27" s="17">
        <f t="shared" si="3"/>
        <v>88000</v>
      </c>
    </row>
    <row r="28" spans="1:12" ht="20.100000000000001" customHeight="1" x14ac:dyDescent="0.25">
      <c r="A28" s="32">
        <v>25</v>
      </c>
      <c r="B28" s="32" t="s">
        <v>58</v>
      </c>
      <c r="C28" s="17">
        <v>60</v>
      </c>
      <c r="D28" s="22">
        <v>6</v>
      </c>
      <c r="E28" s="17">
        <f t="shared" si="0"/>
        <v>60000</v>
      </c>
      <c r="F28" s="22">
        <v>6</v>
      </c>
      <c r="G28" s="17">
        <f t="shared" si="1"/>
        <v>36000</v>
      </c>
      <c r="H28" s="22">
        <v>12</v>
      </c>
      <c r="I28" s="17">
        <f t="shared" si="2"/>
        <v>36000</v>
      </c>
      <c r="J28" s="17"/>
      <c r="K28" s="17"/>
      <c r="L28" s="17">
        <f t="shared" si="3"/>
        <v>132000</v>
      </c>
    </row>
    <row r="29" spans="1:12" ht="20.100000000000001" customHeight="1" x14ac:dyDescent="0.25">
      <c r="A29" s="32">
        <v>26</v>
      </c>
      <c r="B29" s="32" t="s">
        <v>20</v>
      </c>
      <c r="C29" s="17">
        <v>15</v>
      </c>
      <c r="D29" s="22">
        <v>2</v>
      </c>
      <c r="E29" s="17">
        <f t="shared" si="0"/>
        <v>20000</v>
      </c>
      <c r="F29" s="22">
        <v>2</v>
      </c>
      <c r="G29" s="17">
        <f t="shared" si="1"/>
        <v>12000</v>
      </c>
      <c r="H29" s="22">
        <v>3</v>
      </c>
      <c r="I29" s="17">
        <f t="shared" si="2"/>
        <v>9000</v>
      </c>
      <c r="J29" s="17"/>
      <c r="K29" s="17"/>
      <c r="L29" s="17">
        <f t="shared" si="3"/>
        <v>41000</v>
      </c>
    </row>
    <row r="30" spans="1:12" ht="20.100000000000001" customHeight="1" x14ac:dyDescent="0.25">
      <c r="A30" s="17"/>
      <c r="B30" s="32" t="s">
        <v>16</v>
      </c>
      <c r="C30" s="22">
        <v>2934</v>
      </c>
      <c r="D30" s="22">
        <f t="shared" ref="D30:I30" si="4">SUM(D4:D29)</f>
        <v>279</v>
      </c>
      <c r="E30" s="22">
        <f t="shared" si="4"/>
        <v>2790000</v>
      </c>
      <c r="F30" s="22">
        <f t="shared" si="4"/>
        <v>279</v>
      </c>
      <c r="G30" s="17">
        <f>SUM(G4:G29)</f>
        <v>1674000</v>
      </c>
      <c r="H30" s="22">
        <f t="shared" si="4"/>
        <v>558</v>
      </c>
      <c r="I30" s="17">
        <f t="shared" si="4"/>
        <v>1674000</v>
      </c>
      <c r="J30" s="17">
        <f t="shared" ref="J30:K30" si="5">SUM(J4:J28)</f>
        <v>143</v>
      </c>
      <c r="K30" s="17">
        <f t="shared" si="5"/>
        <v>314600</v>
      </c>
      <c r="L30" s="17">
        <f>SUM(L4:L29)</f>
        <v>6452600</v>
      </c>
    </row>
  </sheetData>
  <mergeCells count="9">
    <mergeCell ref="A1:L1"/>
    <mergeCell ref="A2:A3"/>
    <mergeCell ref="B2:B3"/>
    <mergeCell ref="C2:C3"/>
    <mergeCell ref="D2:E2"/>
    <mergeCell ref="F2:G2"/>
    <mergeCell ref="H2:I2"/>
    <mergeCell ref="J2:K2"/>
    <mergeCell ref="L2:L3"/>
  </mergeCells>
  <phoneticPr fontId="3" type="noConversion"/>
  <pageMargins left="0.75" right="0.75" top="0.8" bottom="0.8" header="0.5" footer="0.5"/>
  <pageSetup paperSize="9" scale="72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0"/>
  <sheetViews>
    <sheetView zoomScale="85" zoomScaleNormal="85" zoomScaleSheetLayoutView="100" workbookViewId="0">
      <selection activeCell="F36" sqref="F36"/>
    </sheetView>
  </sheetViews>
  <sheetFormatPr defaultColWidth="9" defaultRowHeight="15.6" x14ac:dyDescent="0.25"/>
  <cols>
    <col min="1" max="1" width="6.59765625" style="33" customWidth="1"/>
    <col min="2" max="2" width="47.69921875" style="33" bestFit="1" customWidth="1"/>
    <col min="3" max="3" width="10.59765625" style="33" customWidth="1"/>
    <col min="4" max="4" width="10.59765625" style="35" customWidth="1"/>
    <col min="5" max="7" width="10.59765625" style="33" customWidth="1"/>
    <col min="8" max="8" width="10.59765625" style="35" customWidth="1"/>
    <col min="9" max="10" width="10.59765625" style="36" customWidth="1"/>
    <col min="11" max="11" width="10.59765625" style="38" customWidth="1"/>
    <col min="12" max="12" width="15.59765625" style="33" customWidth="1"/>
    <col min="13" max="16384" width="9" style="33"/>
  </cols>
  <sheetData>
    <row r="1" spans="1:12" ht="30" customHeight="1" x14ac:dyDescent="0.25">
      <c r="A1" s="51" t="s">
        <v>64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s="34" customFormat="1" ht="50.1" customHeight="1" x14ac:dyDescent="0.25">
      <c r="A2" s="52" t="s">
        <v>0</v>
      </c>
      <c r="B2" s="52" t="s">
        <v>1</v>
      </c>
      <c r="C2" s="54" t="s">
        <v>65</v>
      </c>
      <c r="D2" s="54" t="s">
        <v>26</v>
      </c>
      <c r="E2" s="54"/>
      <c r="F2" s="54" t="s">
        <v>27</v>
      </c>
      <c r="G2" s="54"/>
      <c r="H2" s="54" t="s">
        <v>28</v>
      </c>
      <c r="I2" s="54"/>
      <c r="J2" s="56" t="s">
        <v>22</v>
      </c>
      <c r="K2" s="56"/>
      <c r="L2" s="54" t="s">
        <v>66</v>
      </c>
    </row>
    <row r="3" spans="1:12" ht="20.100000000000001" customHeight="1" x14ac:dyDescent="0.25">
      <c r="A3" s="53"/>
      <c r="B3" s="52"/>
      <c r="C3" s="55"/>
      <c r="D3" s="23" t="s">
        <v>17</v>
      </c>
      <c r="E3" s="32" t="s">
        <v>18</v>
      </c>
      <c r="F3" s="32" t="s">
        <v>17</v>
      </c>
      <c r="G3" s="32" t="s">
        <v>18</v>
      </c>
      <c r="H3" s="23" t="s">
        <v>17</v>
      </c>
      <c r="I3" s="32" t="s">
        <v>18</v>
      </c>
      <c r="J3" s="32" t="s">
        <v>17</v>
      </c>
      <c r="K3" s="31" t="s">
        <v>21</v>
      </c>
      <c r="L3" s="55"/>
    </row>
    <row r="4" spans="1:12" ht="20.100000000000001" customHeight="1" x14ac:dyDescent="0.25">
      <c r="A4" s="32">
        <v>1</v>
      </c>
      <c r="B4" s="32" t="s">
        <v>33</v>
      </c>
      <c r="C4" s="17">
        <v>59</v>
      </c>
      <c r="D4" s="22">
        <v>6</v>
      </c>
      <c r="E4" s="17">
        <f>D4*10000</f>
        <v>60000</v>
      </c>
      <c r="F4" s="39">
        <v>6</v>
      </c>
      <c r="G4" s="17">
        <f>F4*6000</f>
        <v>36000</v>
      </c>
      <c r="H4" s="22">
        <v>12</v>
      </c>
      <c r="I4" s="17">
        <f>H4*3000</f>
        <v>36000</v>
      </c>
      <c r="J4" s="17"/>
      <c r="K4" s="17"/>
      <c r="L4" s="17">
        <f>E4+G4+I4+K4</f>
        <v>132000</v>
      </c>
    </row>
    <row r="5" spans="1:12" ht="20.100000000000001" customHeight="1" x14ac:dyDescent="0.25">
      <c r="A5" s="32">
        <v>2</v>
      </c>
      <c r="B5" s="32" t="s">
        <v>34</v>
      </c>
      <c r="C5" s="17">
        <v>105</v>
      </c>
      <c r="D5" s="22">
        <v>11</v>
      </c>
      <c r="E5" s="17">
        <f t="shared" ref="E5:E29" si="0">D5*10000</f>
        <v>110000</v>
      </c>
      <c r="F5" s="39">
        <v>11</v>
      </c>
      <c r="G5" s="17">
        <f t="shared" ref="G5:G29" si="1">F5*6000</f>
        <v>66000</v>
      </c>
      <c r="H5" s="22">
        <v>21</v>
      </c>
      <c r="I5" s="17">
        <f t="shared" ref="I5:I29" si="2">H5*3000</f>
        <v>63000</v>
      </c>
      <c r="J5" s="17"/>
      <c r="K5" s="17"/>
      <c r="L5" s="17">
        <f t="shared" ref="L5:L29" si="3">E5+G5+I5+K5</f>
        <v>239000</v>
      </c>
    </row>
    <row r="6" spans="1:12" ht="20.100000000000001" customHeight="1" x14ac:dyDescent="0.25">
      <c r="A6" s="32">
        <v>3</v>
      </c>
      <c r="B6" s="32" t="s">
        <v>2</v>
      </c>
      <c r="C6" s="17">
        <v>96</v>
      </c>
      <c r="D6" s="22">
        <v>10</v>
      </c>
      <c r="E6" s="17">
        <f t="shared" si="0"/>
        <v>100000</v>
      </c>
      <c r="F6" s="39">
        <v>10</v>
      </c>
      <c r="G6" s="17">
        <f t="shared" si="1"/>
        <v>60000</v>
      </c>
      <c r="H6" s="22">
        <v>19</v>
      </c>
      <c r="I6" s="17">
        <f t="shared" si="2"/>
        <v>57000</v>
      </c>
      <c r="J6" s="17"/>
      <c r="K6" s="17"/>
      <c r="L6" s="17">
        <f t="shared" si="3"/>
        <v>217000</v>
      </c>
    </row>
    <row r="7" spans="1:12" ht="20.100000000000001" customHeight="1" x14ac:dyDescent="0.25">
      <c r="A7" s="32">
        <v>4</v>
      </c>
      <c r="B7" s="32" t="s">
        <v>3</v>
      </c>
      <c r="C7" s="17">
        <v>165</v>
      </c>
      <c r="D7" s="22">
        <v>17</v>
      </c>
      <c r="E7" s="17">
        <f t="shared" si="0"/>
        <v>170000</v>
      </c>
      <c r="F7" s="39">
        <v>17</v>
      </c>
      <c r="G7" s="17">
        <f t="shared" si="1"/>
        <v>102000</v>
      </c>
      <c r="H7" s="22">
        <v>33</v>
      </c>
      <c r="I7" s="17">
        <f t="shared" si="2"/>
        <v>99000</v>
      </c>
      <c r="J7" s="17"/>
      <c r="K7" s="17"/>
      <c r="L7" s="17">
        <f t="shared" si="3"/>
        <v>371000</v>
      </c>
    </row>
    <row r="8" spans="1:12" ht="20.100000000000001" customHeight="1" x14ac:dyDescent="0.25">
      <c r="A8" s="32">
        <v>5</v>
      </c>
      <c r="B8" s="32" t="s">
        <v>4</v>
      </c>
      <c r="C8" s="17">
        <v>96</v>
      </c>
      <c r="D8" s="22">
        <v>10</v>
      </c>
      <c r="E8" s="17">
        <f t="shared" si="0"/>
        <v>100000</v>
      </c>
      <c r="F8" s="39">
        <v>10</v>
      </c>
      <c r="G8" s="17">
        <f t="shared" si="1"/>
        <v>60000</v>
      </c>
      <c r="H8" s="22">
        <v>19</v>
      </c>
      <c r="I8" s="17">
        <f t="shared" si="2"/>
        <v>57000</v>
      </c>
      <c r="J8" s="17"/>
      <c r="K8" s="17"/>
      <c r="L8" s="17">
        <f t="shared" si="3"/>
        <v>217000</v>
      </c>
    </row>
    <row r="9" spans="1:12" ht="20.100000000000001" customHeight="1" x14ac:dyDescent="0.25">
      <c r="A9" s="32">
        <v>6</v>
      </c>
      <c r="B9" s="32" t="s">
        <v>5</v>
      </c>
      <c r="C9" s="17">
        <v>163</v>
      </c>
      <c r="D9" s="22">
        <v>16</v>
      </c>
      <c r="E9" s="17">
        <f t="shared" si="0"/>
        <v>160000</v>
      </c>
      <c r="F9" s="39">
        <v>16</v>
      </c>
      <c r="G9" s="17">
        <f t="shared" si="1"/>
        <v>96000</v>
      </c>
      <c r="H9" s="22">
        <v>33</v>
      </c>
      <c r="I9" s="17">
        <f t="shared" si="2"/>
        <v>99000</v>
      </c>
      <c r="J9" s="17"/>
      <c r="K9" s="17"/>
      <c r="L9" s="17">
        <f t="shared" si="3"/>
        <v>355000</v>
      </c>
    </row>
    <row r="10" spans="1:12" ht="20.100000000000001" customHeight="1" x14ac:dyDescent="0.25">
      <c r="A10" s="32">
        <v>7</v>
      </c>
      <c r="B10" s="32" t="s">
        <v>53</v>
      </c>
      <c r="C10" s="17">
        <v>16</v>
      </c>
      <c r="D10" s="22">
        <v>2</v>
      </c>
      <c r="E10" s="17">
        <f t="shared" si="0"/>
        <v>20000</v>
      </c>
      <c r="F10" s="39">
        <v>2</v>
      </c>
      <c r="G10" s="17">
        <f t="shared" si="1"/>
        <v>12000</v>
      </c>
      <c r="H10" s="22">
        <v>3</v>
      </c>
      <c r="I10" s="17">
        <f t="shared" si="2"/>
        <v>9000</v>
      </c>
      <c r="J10" s="17"/>
      <c r="K10" s="17"/>
      <c r="L10" s="17">
        <f t="shared" si="3"/>
        <v>41000</v>
      </c>
    </row>
    <row r="11" spans="1:12" ht="20.100000000000001" customHeight="1" x14ac:dyDescent="0.25">
      <c r="A11" s="32">
        <v>8</v>
      </c>
      <c r="B11" s="32" t="s">
        <v>6</v>
      </c>
      <c r="C11" s="17">
        <v>247</v>
      </c>
      <c r="D11" s="22">
        <v>25</v>
      </c>
      <c r="E11" s="17">
        <f t="shared" si="0"/>
        <v>250000</v>
      </c>
      <c r="F11" s="39">
        <v>25</v>
      </c>
      <c r="G11" s="17">
        <f t="shared" si="1"/>
        <v>150000</v>
      </c>
      <c r="H11" s="22">
        <v>49</v>
      </c>
      <c r="I11" s="17">
        <f t="shared" si="2"/>
        <v>147000</v>
      </c>
      <c r="J11" s="17"/>
      <c r="K11" s="17"/>
      <c r="L11" s="17">
        <f t="shared" si="3"/>
        <v>547000</v>
      </c>
    </row>
    <row r="12" spans="1:12" ht="20.100000000000001" customHeight="1" x14ac:dyDescent="0.25">
      <c r="A12" s="32">
        <v>9</v>
      </c>
      <c r="B12" s="32" t="s">
        <v>7</v>
      </c>
      <c r="C12" s="17">
        <v>220</v>
      </c>
      <c r="D12" s="22">
        <v>22</v>
      </c>
      <c r="E12" s="17">
        <f t="shared" si="0"/>
        <v>220000</v>
      </c>
      <c r="F12" s="39">
        <v>22</v>
      </c>
      <c r="G12" s="17">
        <f t="shared" si="1"/>
        <v>132000</v>
      </c>
      <c r="H12" s="22">
        <v>44</v>
      </c>
      <c r="I12" s="17">
        <f t="shared" si="2"/>
        <v>132000</v>
      </c>
      <c r="J12" s="17"/>
      <c r="K12" s="17"/>
      <c r="L12" s="17">
        <f t="shared" si="3"/>
        <v>484000</v>
      </c>
    </row>
    <row r="13" spans="1:12" ht="20.100000000000001" customHeight="1" x14ac:dyDescent="0.25">
      <c r="A13" s="32">
        <v>10</v>
      </c>
      <c r="B13" s="32" t="s">
        <v>8</v>
      </c>
      <c r="C13" s="17">
        <v>112</v>
      </c>
      <c r="D13" s="22">
        <v>11</v>
      </c>
      <c r="E13" s="17">
        <f t="shared" si="0"/>
        <v>110000</v>
      </c>
      <c r="F13" s="39">
        <v>11</v>
      </c>
      <c r="G13" s="17">
        <f t="shared" si="1"/>
        <v>66000</v>
      </c>
      <c r="H13" s="22">
        <v>22</v>
      </c>
      <c r="I13" s="17">
        <f t="shared" si="2"/>
        <v>66000</v>
      </c>
      <c r="J13" s="17"/>
      <c r="K13" s="17"/>
      <c r="L13" s="17">
        <f t="shared" si="3"/>
        <v>242000</v>
      </c>
    </row>
    <row r="14" spans="1:12" ht="20.100000000000001" customHeight="1" x14ac:dyDescent="0.25">
      <c r="A14" s="32">
        <v>11</v>
      </c>
      <c r="B14" s="32" t="s">
        <v>55</v>
      </c>
      <c r="C14" s="17">
        <v>207</v>
      </c>
      <c r="D14" s="22">
        <v>21</v>
      </c>
      <c r="E14" s="17">
        <f t="shared" si="0"/>
        <v>210000</v>
      </c>
      <c r="F14" s="39">
        <v>21</v>
      </c>
      <c r="G14" s="17">
        <f t="shared" si="1"/>
        <v>126000</v>
      </c>
      <c r="H14" s="22">
        <v>41</v>
      </c>
      <c r="I14" s="17">
        <f t="shared" si="2"/>
        <v>123000</v>
      </c>
      <c r="J14" s="17"/>
      <c r="K14" s="17"/>
      <c r="L14" s="17">
        <f t="shared" si="3"/>
        <v>459000</v>
      </c>
    </row>
    <row r="15" spans="1:12" ht="20.100000000000001" customHeight="1" x14ac:dyDescent="0.25">
      <c r="A15" s="32">
        <v>12</v>
      </c>
      <c r="B15" s="32" t="s">
        <v>35</v>
      </c>
      <c r="C15" s="17">
        <v>96</v>
      </c>
      <c r="D15" s="22">
        <v>10</v>
      </c>
      <c r="E15" s="17">
        <f t="shared" si="0"/>
        <v>100000</v>
      </c>
      <c r="F15" s="39">
        <v>10</v>
      </c>
      <c r="G15" s="17">
        <f t="shared" si="1"/>
        <v>60000</v>
      </c>
      <c r="H15" s="22">
        <v>19</v>
      </c>
      <c r="I15" s="17">
        <f t="shared" si="2"/>
        <v>57000</v>
      </c>
      <c r="J15" s="17"/>
      <c r="K15" s="17"/>
      <c r="L15" s="17">
        <f t="shared" si="3"/>
        <v>217000</v>
      </c>
    </row>
    <row r="16" spans="1:12" ht="20.100000000000001" customHeight="1" x14ac:dyDescent="0.25">
      <c r="A16" s="32">
        <v>13</v>
      </c>
      <c r="B16" s="32" t="s">
        <v>9</v>
      </c>
      <c r="C16" s="17">
        <v>156</v>
      </c>
      <c r="D16" s="22">
        <v>16</v>
      </c>
      <c r="E16" s="17">
        <f t="shared" si="0"/>
        <v>160000</v>
      </c>
      <c r="F16" s="39">
        <v>16</v>
      </c>
      <c r="G16" s="17">
        <f t="shared" si="1"/>
        <v>96000</v>
      </c>
      <c r="H16" s="22">
        <v>31</v>
      </c>
      <c r="I16" s="17">
        <f t="shared" si="2"/>
        <v>93000</v>
      </c>
      <c r="J16" s="17"/>
      <c r="K16" s="17"/>
      <c r="L16" s="17">
        <f t="shared" si="3"/>
        <v>349000</v>
      </c>
    </row>
    <row r="17" spans="1:12" ht="20.100000000000001" customHeight="1" x14ac:dyDescent="0.25">
      <c r="A17" s="32">
        <v>14</v>
      </c>
      <c r="B17" s="32" t="s">
        <v>10</v>
      </c>
      <c r="C17" s="17">
        <v>96</v>
      </c>
      <c r="D17" s="22">
        <v>10</v>
      </c>
      <c r="E17" s="17">
        <f t="shared" si="0"/>
        <v>100000</v>
      </c>
      <c r="F17" s="39">
        <v>10</v>
      </c>
      <c r="G17" s="17">
        <f t="shared" si="1"/>
        <v>60000</v>
      </c>
      <c r="H17" s="22">
        <v>19</v>
      </c>
      <c r="I17" s="17">
        <f t="shared" si="2"/>
        <v>57000</v>
      </c>
      <c r="J17" s="17"/>
      <c r="K17" s="17"/>
      <c r="L17" s="17">
        <f t="shared" si="3"/>
        <v>217000</v>
      </c>
    </row>
    <row r="18" spans="1:12" ht="20.100000000000001" customHeight="1" x14ac:dyDescent="0.25">
      <c r="A18" s="32">
        <v>15</v>
      </c>
      <c r="B18" s="32" t="s">
        <v>11</v>
      </c>
      <c r="C18" s="17">
        <v>103</v>
      </c>
      <c r="D18" s="22">
        <v>10</v>
      </c>
      <c r="E18" s="17">
        <f t="shared" si="0"/>
        <v>100000</v>
      </c>
      <c r="F18" s="39">
        <v>10</v>
      </c>
      <c r="G18" s="17">
        <f t="shared" si="1"/>
        <v>60000</v>
      </c>
      <c r="H18" s="22">
        <v>21</v>
      </c>
      <c r="I18" s="17">
        <f t="shared" si="2"/>
        <v>63000</v>
      </c>
      <c r="J18" s="17"/>
      <c r="K18" s="17"/>
      <c r="L18" s="17">
        <f t="shared" si="3"/>
        <v>223000</v>
      </c>
    </row>
    <row r="19" spans="1:12" ht="20.100000000000001" customHeight="1" x14ac:dyDescent="0.25">
      <c r="A19" s="32">
        <v>16</v>
      </c>
      <c r="B19" s="32" t="s">
        <v>19</v>
      </c>
      <c r="C19" s="17">
        <v>144</v>
      </c>
      <c r="D19" s="22">
        <v>14</v>
      </c>
      <c r="E19" s="17">
        <f t="shared" si="0"/>
        <v>140000</v>
      </c>
      <c r="F19" s="39">
        <v>14</v>
      </c>
      <c r="G19" s="17">
        <f t="shared" si="1"/>
        <v>84000</v>
      </c>
      <c r="H19" s="22">
        <v>29</v>
      </c>
      <c r="I19" s="17">
        <f t="shared" si="2"/>
        <v>87000</v>
      </c>
      <c r="J19" s="17"/>
      <c r="K19" s="17"/>
      <c r="L19" s="17">
        <f t="shared" si="3"/>
        <v>311000</v>
      </c>
    </row>
    <row r="20" spans="1:12" ht="20.100000000000001" customHeight="1" x14ac:dyDescent="0.25">
      <c r="A20" s="32">
        <v>17</v>
      </c>
      <c r="B20" s="32" t="s">
        <v>56</v>
      </c>
      <c r="C20" s="17">
        <v>137</v>
      </c>
      <c r="D20" s="22">
        <v>14</v>
      </c>
      <c r="E20" s="17">
        <f t="shared" si="0"/>
        <v>140000</v>
      </c>
      <c r="F20" s="39">
        <v>14</v>
      </c>
      <c r="G20" s="17">
        <f t="shared" si="1"/>
        <v>84000</v>
      </c>
      <c r="H20" s="22">
        <v>27</v>
      </c>
      <c r="I20" s="17">
        <f t="shared" si="2"/>
        <v>81000</v>
      </c>
      <c r="J20" s="17">
        <v>20</v>
      </c>
      <c r="K20" s="17">
        <f>J20*2200</f>
        <v>44000</v>
      </c>
      <c r="L20" s="17">
        <f t="shared" si="3"/>
        <v>349000</v>
      </c>
    </row>
    <row r="21" spans="1:12" ht="20.100000000000001" customHeight="1" x14ac:dyDescent="0.25">
      <c r="A21" s="32">
        <v>18</v>
      </c>
      <c r="B21" s="32" t="s">
        <v>12</v>
      </c>
      <c r="C21" s="17">
        <v>123</v>
      </c>
      <c r="D21" s="22">
        <v>12</v>
      </c>
      <c r="E21" s="17">
        <f t="shared" si="0"/>
        <v>120000</v>
      </c>
      <c r="F21" s="39">
        <v>12</v>
      </c>
      <c r="G21" s="17">
        <f t="shared" si="1"/>
        <v>72000</v>
      </c>
      <c r="H21" s="22">
        <v>25</v>
      </c>
      <c r="I21" s="17">
        <f t="shared" si="2"/>
        <v>75000</v>
      </c>
      <c r="J21" s="17">
        <v>7</v>
      </c>
      <c r="K21" s="17">
        <f>J21*2200</f>
        <v>15400</v>
      </c>
      <c r="L21" s="17">
        <f t="shared" si="3"/>
        <v>282400</v>
      </c>
    </row>
    <row r="22" spans="1:12" ht="20.100000000000001" customHeight="1" x14ac:dyDescent="0.25">
      <c r="A22" s="32">
        <v>19</v>
      </c>
      <c r="B22" s="32" t="s">
        <v>13</v>
      </c>
      <c r="C22" s="17">
        <v>140</v>
      </c>
      <c r="D22" s="22">
        <v>14</v>
      </c>
      <c r="E22" s="17">
        <f t="shared" si="0"/>
        <v>140000</v>
      </c>
      <c r="F22" s="39">
        <v>14</v>
      </c>
      <c r="G22" s="17">
        <f t="shared" si="1"/>
        <v>84000</v>
      </c>
      <c r="H22" s="22">
        <v>28</v>
      </c>
      <c r="I22" s="17">
        <f t="shared" si="2"/>
        <v>84000</v>
      </c>
      <c r="J22" s="17"/>
      <c r="K22" s="17"/>
      <c r="L22" s="17">
        <f t="shared" si="3"/>
        <v>308000</v>
      </c>
    </row>
    <row r="23" spans="1:12" ht="20.100000000000001" customHeight="1" x14ac:dyDescent="0.25">
      <c r="A23" s="32">
        <v>20</v>
      </c>
      <c r="B23" s="32" t="s">
        <v>14</v>
      </c>
      <c r="C23" s="17">
        <v>191</v>
      </c>
      <c r="D23" s="22">
        <v>19</v>
      </c>
      <c r="E23" s="17">
        <f t="shared" si="0"/>
        <v>190000</v>
      </c>
      <c r="F23" s="39">
        <v>19</v>
      </c>
      <c r="G23" s="17">
        <f t="shared" si="1"/>
        <v>114000</v>
      </c>
      <c r="H23" s="22">
        <v>38</v>
      </c>
      <c r="I23" s="17">
        <f t="shared" si="2"/>
        <v>114000</v>
      </c>
      <c r="J23" s="17">
        <v>103</v>
      </c>
      <c r="K23" s="17">
        <f>J23*2200</f>
        <v>226600</v>
      </c>
      <c r="L23" s="17">
        <f t="shared" si="3"/>
        <v>644600</v>
      </c>
    </row>
    <row r="24" spans="1:12" ht="20.100000000000001" customHeight="1" x14ac:dyDescent="0.25">
      <c r="A24" s="32">
        <v>21</v>
      </c>
      <c r="B24" s="32" t="s">
        <v>44</v>
      </c>
      <c r="C24" s="17">
        <v>80</v>
      </c>
      <c r="D24" s="22">
        <v>8</v>
      </c>
      <c r="E24" s="17">
        <f t="shared" si="0"/>
        <v>80000</v>
      </c>
      <c r="F24" s="39">
        <v>8</v>
      </c>
      <c r="G24" s="17">
        <f t="shared" si="1"/>
        <v>48000</v>
      </c>
      <c r="H24" s="22">
        <v>16</v>
      </c>
      <c r="I24" s="17">
        <f t="shared" si="2"/>
        <v>48000</v>
      </c>
      <c r="J24" s="17"/>
      <c r="K24" s="17"/>
      <c r="L24" s="17">
        <f t="shared" si="3"/>
        <v>176000</v>
      </c>
    </row>
    <row r="25" spans="1:12" ht="20.100000000000001" customHeight="1" x14ac:dyDescent="0.25">
      <c r="A25" s="32">
        <v>22</v>
      </c>
      <c r="B25" s="32" t="s">
        <v>45</v>
      </c>
      <c r="C25" s="17">
        <v>292</v>
      </c>
      <c r="D25" s="22">
        <v>29</v>
      </c>
      <c r="E25" s="17">
        <f t="shared" si="0"/>
        <v>290000</v>
      </c>
      <c r="F25" s="39">
        <v>29</v>
      </c>
      <c r="G25" s="17">
        <f t="shared" si="1"/>
        <v>174000</v>
      </c>
      <c r="H25" s="22">
        <v>58</v>
      </c>
      <c r="I25" s="17">
        <f t="shared" si="2"/>
        <v>174000</v>
      </c>
      <c r="J25" s="17"/>
      <c r="K25" s="17"/>
      <c r="L25" s="17">
        <f t="shared" si="3"/>
        <v>638000</v>
      </c>
    </row>
    <row r="26" spans="1:12" ht="20.100000000000001" customHeight="1" x14ac:dyDescent="0.25">
      <c r="A26" s="32">
        <v>23</v>
      </c>
      <c r="B26" s="32" t="s">
        <v>15</v>
      </c>
      <c r="C26" s="17">
        <v>188</v>
      </c>
      <c r="D26" s="22">
        <v>19</v>
      </c>
      <c r="E26" s="17">
        <f t="shared" si="0"/>
        <v>190000</v>
      </c>
      <c r="F26" s="39">
        <v>19</v>
      </c>
      <c r="G26" s="17">
        <f t="shared" si="1"/>
        <v>114000</v>
      </c>
      <c r="H26" s="22">
        <v>38</v>
      </c>
      <c r="I26" s="17">
        <f t="shared" si="2"/>
        <v>114000</v>
      </c>
      <c r="J26" s="17"/>
      <c r="K26" s="17"/>
      <c r="L26" s="17">
        <f t="shared" si="3"/>
        <v>418000</v>
      </c>
    </row>
    <row r="27" spans="1:12" ht="20.100000000000001" customHeight="1" x14ac:dyDescent="0.25">
      <c r="A27" s="32">
        <v>24</v>
      </c>
      <c r="B27" s="32" t="s">
        <v>57</v>
      </c>
      <c r="C27" s="17">
        <v>39</v>
      </c>
      <c r="D27" s="22">
        <v>4</v>
      </c>
      <c r="E27" s="17">
        <f t="shared" si="0"/>
        <v>40000</v>
      </c>
      <c r="F27" s="39">
        <v>4</v>
      </c>
      <c r="G27" s="17">
        <f t="shared" si="1"/>
        <v>24000</v>
      </c>
      <c r="H27" s="22">
        <v>8</v>
      </c>
      <c r="I27" s="17">
        <f t="shared" si="2"/>
        <v>24000</v>
      </c>
      <c r="J27" s="17"/>
      <c r="K27" s="17"/>
      <c r="L27" s="17">
        <f t="shared" si="3"/>
        <v>88000</v>
      </c>
    </row>
    <row r="28" spans="1:12" ht="20.100000000000001" customHeight="1" x14ac:dyDescent="0.25">
      <c r="A28" s="32">
        <v>25</v>
      </c>
      <c r="B28" s="32" t="s">
        <v>58</v>
      </c>
      <c r="C28" s="17">
        <v>50</v>
      </c>
      <c r="D28" s="22">
        <v>5</v>
      </c>
      <c r="E28" s="17">
        <f t="shared" si="0"/>
        <v>50000</v>
      </c>
      <c r="F28" s="39">
        <v>5</v>
      </c>
      <c r="G28" s="17">
        <f t="shared" si="1"/>
        <v>30000</v>
      </c>
      <c r="H28" s="22">
        <v>10</v>
      </c>
      <c r="I28" s="17">
        <f t="shared" si="2"/>
        <v>30000</v>
      </c>
      <c r="J28" s="17"/>
      <c r="K28" s="17"/>
      <c r="L28" s="17">
        <f t="shared" si="3"/>
        <v>110000</v>
      </c>
    </row>
    <row r="29" spans="1:12" ht="20.100000000000001" customHeight="1" x14ac:dyDescent="0.25">
      <c r="A29" s="32">
        <v>26</v>
      </c>
      <c r="B29" s="32" t="s">
        <v>20</v>
      </c>
      <c r="C29" s="17">
        <v>14</v>
      </c>
      <c r="D29" s="22">
        <v>1</v>
      </c>
      <c r="E29" s="17">
        <f t="shared" si="0"/>
        <v>10000</v>
      </c>
      <c r="F29" s="39">
        <v>1</v>
      </c>
      <c r="G29" s="17">
        <f t="shared" si="1"/>
        <v>6000</v>
      </c>
      <c r="H29" s="22">
        <v>3</v>
      </c>
      <c r="I29" s="17">
        <f t="shared" si="2"/>
        <v>9000</v>
      </c>
      <c r="J29" s="17"/>
      <c r="K29" s="17"/>
      <c r="L29" s="17">
        <f t="shared" si="3"/>
        <v>25000</v>
      </c>
    </row>
    <row r="30" spans="1:12" ht="20.100000000000001" customHeight="1" x14ac:dyDescent="0.25">
      <c r="A30" s="17"/>
      <c r="B30" s="32" t="s">
        <v>16</v>
      </c>
      <c r="C30" s="17">
        <v>3465</v>
      </c>
      <c r="D30" s="22">
        <f t="shared" ref="D30:H30" si="4">SUM(D4:D29)</f>
        <v>336</v>
      </c>
      <c r="E30" s="17">
        <f>SUM(E4:E29)</f>
        <v>3360000</v>
      </c>
      <c r="F30" s="17">
        <f t="shared" si="4"/>
        <v>336</v>
      </c>
      <c r="G30" s="17">
        <f>SUM(G4:G29)</f>
        <v>2016000</v>
      </c>
      <c r="H30" s="22">
        <f t="shared" si="4"/>
        <v>666</v>
      </c>
      <c r="I30" s="17">
        <f>SUM(I4:I29)</f>
        <v>1998000</v>
      </c>
      <c r="J30" s="17">
        <f t="shared" ref="J30:K30" si="5">SUM(J4:J28)</f>
        <v>130</v>
      </c>
      <c r="K30" s="17">
        <f t="shared" si="5"/>
        <v>286000</v>
      </c>
      <c r="L30" s="17">
        <f>SUM(L4:L29)</f>
        <v>7660000</v>
      </c>
    </row>
  </sheetData>
  <mergeCells count="9">
    <mergeCell ref="A1:L1"/>
    <mergeCell ref="A2:A3"/>
    <mergeCell ref="B2:B3"/>
    <mergeCell ref="C2:C3"/>
    <mergeCell ref="D2:E2"/>
    <mergeCell ref="F2:G2"/>
    <mergeCell ref="H2:I2"/>
    <mergeCell ref="J2:K2"/>
    <mergeCell ref="L2:L3"/>
  </mergeCells>
  <phoneticPr fontId="10" type="noConversion"/>
  <pageMargins left="0.75" right="0.75" top="0.8" bottom="0.8" header="0.5" footer="0.5"/>
  <pageSetup paperSize="9" scale="72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="85" zoomScaleNormal="85" zoomScaleSheetLayoutView="100" workbookViewId="0">
      <pane ySplit="3" topLeftCell="A4" activePane="bottomLeft" state="frozen"/>
      <selection pane="bottomLeft" activeCell="L34" sqref="L34"/>
    </sheetView>
  </sheetViews>
  <sheetFormatPr defaultColWidth="9" defaultRowHeight="15.6" x14ac:dyDescent="0.25"/>
  <cols>
    <col min="1" max="1" width="6.59765625" style="33" customWidth="1"/>
    <col min="2" max="2" width="47.69921875" style="33" bestFit="1" customWidth="1"/>
    <col min="3" max="3" width="9.59765625" style="33" customWidth="1"/>
    <col min="4" max="4" width="8.3984375" style="35" bestFit="1" customWidth="1"/>
    <col min="5" max="5" width="10.59765625" style="33" customWidth="1"/>
    <col min="6" max="6" width="8.3984375" style="35" bestFit="1" customWidth="1"/>
    <col min="7" max="7" width="10.59765625" style="33" customWidth="1"/>
    <col min="8" max="8" width="6.09765625" style="35" bestFit="1" customWidth="1"/>
    <col min="9" max="9" width="10.59765625" style="36" customWidth="1"/>
    <col min="10" max="10" width="7" style="37" customWidth="1"/>
    <col min="11" max="11" width="10.59765625" style="36" customWidth="1"/>
    <col min="12" max="12" width="6.09765625" style="36" bestFit="1" customWidth="1"/>
    <col min="13" max="13" width="7.8984375" style="38" bestFit="1" customWidth="1"/>
    <col min="14" max="14" width="15.3984375" style="33" customWidth="1"/>
    <col min="15" max="15" width="9" style="33"/>
    <col min="16" max="16" width="0" style="33" hidden="1" customWidth="1"/>
    <col min="17" max="16384" width="9" style="33"/>
  </cols>
  <sheetData>
    <row r="1" spans="1:16" ht="30" customHeight="1" x14ac:dyDescent="0.25">
      <c r="A1" s="51" t="s">
        <v>67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6" s="34" customFormat="1" ht="50.1" customHeight="1" x14ac:dyDescent="0.25">
      <c r="A2" s="57" t="s">
        <v>0</v>
      </c>
      <c r="B2" s="52" t="s">
        <v>1</v>
      </c>
      <c r="C2" s="54" t="s">
        <v>68</v>
      </c>
      <c r="D2" s="59" t="s">
        <v>40</v>
      </c>
      <c r="E2" s="60"/>
      <c r="F2" s="60"/>
      <c r="G2" s="61"/>
      <c r="H2" s="54" t="s">
        <v>39</v>
      </c>
      <c r="I2" s="54"/>
      <c r="J2" s="54" t="s">
        <v>41</v>
      </c>
      <c r="K2" s="54"/>
      <c r="L2" s="56" t="s">
        <v>29</v>
      </c>
      <c r="M2" s="56"/>
      <c r="N2" s="54" t="s">
        <v>69</v>
      </c>
    </row>
    <row r="3" spans="1:16" ht="20.100000000000001" customHeight="1" x14ac:dyDescent="0.25">
      <c r="A3" s="58"/>
      <c r="B3" s="52"/>
      <c r="C3" s="55"/>
      <c r="D3" s="23" t="s">
        <v>30</v>
      </c>
      <c r="E3" s="32" t="s">
        <v>18</v>
      </c>
      <c r="F3" s="23" t="s">
        <v>38</v>
      </c>
      <c r="G3" s="32" t="s">
        <v>18</v>
      </c>
      <c r="H3" s="23" t="s">
        <v>17</v>
      </c>
      <c r="I3" s="32" t="s">
        <v>18</v>
      </c>
      <c r="J3" s="23" t="s">
        <v>17</v>
      </c>
      <c r="K3" s="32" t="s">
        <v>18</v>
      </c>
      <c r="L3" s="32" t="s">
        <v>17</v>
      </c>
      <c r="M3" s="31" t="s">
        <v>31</v>
      </c>
      <c r="N3" s="55"/>
    </row>
    <row r="4" spans="1:16" ht="20.100000000000001" customHeight="1" x14ac:dyDescent="0.25">
      <c r="A4" s="32">
        <v>1</v>
      </c>
      <c r="B4" s="32" t="s">
        <v>33</v>
      </c>
      <c r="C4" s="17">
        <v>58</v>
      </c>
      <c r="D4" s="17">
        <v>3</v>
      </c>
      <c r="E4" s="17">
        <f>D4*10000</f>
        <v>30000</v>
      </c>
      <c r="F4" s="22">
        <v>3</v>
      </c>
      <c r="G4" s="17">
        <f>F4*10000</f>
        <v>30000</v>
      </c>
      <c r="H4" s="22">
        <v>6</v>
      </c>
      <c r="I4" s="17">
        <f>H4*6000</f>
        <v>36000</v>
      </c>
      <c r="J4" s="22">
        <v>11</v>
      </c>
      <c r="K4" s="17">
        <f>J4*3000</f>
        <v>33000</v>
      </c>
      <c r="L4" s="17"/>
      <c r="M4" s="17"/>
      <c r="N4" s="17">
        <f>E4+G4+I4+K4+M4</f>
        <v>129000</v>
      </c>
      <c r="P4" s="33">
        <f>C4-D4</f>
        <v>55</v>
      </c>
    </row>
    <row r="5" spans="1:16" ht="20.100000000000001" customHeight="1" x14ac:dyDescent="0.25">
      <c r="A5" s="32">
        <v>2</v>
      </c>
      <c r="B5" s="32" t="s">
        <v>34</v>
      </c>
      <c r="C5" s="17">
        <v>121</v>
      </c>
      <c r="D5" s="17">
        <v>2</v>
      </c>
      <c r="E5" s="17">
        <f t="shared" ref="E5:E29" si="0">D5*10000</f>
        <v>20000</v>
      </c>
      <c r="F5" s="22">
        <v>6</v>
      </c>
      <c r="G5" s="17">
        <f t="shared" ref="G5:G29" si="1">F5*10000</f>
        <v>60000</v>
      </c>
      <c r="H5" s="22">
        <v>12</v>
      </c>
      <c r="I5" s="17">
        <f t="shared" ref="I5:I29" si="2">H5*6000</f>
        <v>72000</v>
      </c>
      <c r="J5" s="22">
        <v>24</v>
      </c>
      <c r="K5" s="17">
        <f>J5*3000</f>
        <v>72000</v>
      </c>
      <c r="L5" s="17"/>
      <c r="M5" s="17"/>
      <c r="N5" s="17">
        <f t="shared" ref="N5:N29" si="3">E5+G5+I5+K5+M5</f>
        <v>224000</v>
      </c>
      <c r="P5" s="33">
        <f t="shared" ref="P5:P30" si="4">C5-D5</f>
        <v>119</v>
      </c>
    </row>
    <row r="6" spans="1:16" ht="20.100000000000001" customHeight="1" x14ac:dyDescent="0.25">
      <c r="A6" s="32">
        <v>3</v>
      </c>
      <c r="B6" s="32" t="s">
        <v>2</v>
      </c>
      <c r="C6" s="17">
        <v>112</v>
      </c>
      <c r="D6" s="17">
        <v>3</v>
      </c>
      <c r="E6" s="17">
        <f t="shared" si="0"/>
        <v>30000</v>
      </c>
      <c r="F6" s="22">
        <v>5</v>
      </c>
      <c r="G6" s="17">
        <f t="shared" si="1"/>
        <v>50000</v>
      </c>
      <c r="H6" s="22">
        <v>11</v>
      </c>
      <c r="I6" s="17">
        <f t="shared" si="2"/>
        <v>66000</v>
      </c>
      <c r="J6" s="22">
        <v>22</v>
      </c>
      <c r="K6" s="17">
        <f t="shared" ref="K6:K29" si="5">J6*3000</f>
        <v>66000</v>
      </c>
      <c r="L6" s="17"/>
      <c r="M6" s="17"/>
      <c r="N6" s="17">
        <f t="shared" si="3"/>
        <v>212000</v>
      </c>
      <c r="P6" s="33">
        <f t="shared" si="4"/>
        <v>109</v>
      </c>
    </row>
    <row r="7" spans="1:16" ht="20.100000000000001" customHeight="1" x14ac:dyDescent="0.25">
      <c r="A7" s="32">
        <v>4</v>
      </c>
      <c r="B7" s="32" t="s">
        <v>3</v>
      </c>
      <c r="C7" s="17">
        <v>159</v>
      </c>
      <c r="D7" s="17">
        <v>5</v>
      </c>
      <c r="E7" s="17">
        <f t="shared" si="0"/>
        <v>50000</v>
      </c>
      <c r="F7" s="22">
        <v>8</v>
      </c>
      <c r="G7" s="17">
        <f t="shared" si="1"/>
        <v>80000</v>
      </c>
      <c r="H7" s="22">
        <v>15</v>
      </c>
      <c r="I7" s="17">
        <f t="shared" si="2"/>
        <v>90000</v>
      </c>
      <c r="J7" s="22">
        <v>31</v>
      </c>
      <c r="K7" s="17">
        <f t="shared" si="5"/>
        <v>93000</v>
      </c>
      <c r="L7" s="17"/>
      <c r="M7" s="17"/>
      <c r="N7" s="17">
        <f t="shared" si="3"/>
        <v>313000</v>
      </c>
      <c r="P7" s="33">
        <f t="shared" si="4"/>
        <v>154</v>
      </c>
    </row>
    <row r="8" spans="1:16" ht="20.100000000000001" customHeight="1" x14ac:dyDescent="0.25">
      <c r="A8" s="32">
        <v>5</v>
      </c>
      <c r="B8" s="32" t="s">
        <v>4</v>
      </c>
      <c r="C8" s="17">
        <v>99</v>
      </c>
      <c r="D8" s="17">
        <v>0</v>
      </c>
      <c r="E8" s="17">
        <f t="shared" si="0"/>
        <v>0</v>
      </c>
      <c r="F8" s="22">
        <v>5</v>
      </c>
      <c r="G8" s="17">
        <f t="shared" si="1"/>
        <v>50000</v>
      </c>
      <c r="H8" s="22">
        <v>10</v>
      </c>
      <c r="I8" s="17">
        <f t="shared" si="2"/>
        <v>60000</v>
      </c>
      <c r="J8" s="22">
        <v>20</v>
      </c>
      <c r="K8" s="17">
        <f t="shared" si="5"/>
        <v>60000</v>
      </c>
      <c r="L8" s="17"/>
      <c r="M8" s="17"/>
      <c r="N8" s="17">
        <f t="shared" si="3"/>
        <v>170000</v>
      </c>
      <c r="P8" s="33">
        <f t="shared" si="4"/>
        <v>99</v>
      </c>
    </row>
    <row r="9" spans="1:16" ht="20.100000000000001" customHeight="1" x14ac:dyDescent="0.25">
      <c r="A9" s="32">
        <v>6</v>
      </c>
      <c r="B9" s="32" t="s">
        <v>5</v>
      </c>
      <c r="C9" s="17">
        <v>125</v>
      </c>
      <c r="D9" s="17">
        <v>9</v>
      </c>
      <c r="E9" s="17">
        <f t="shared" si="0"/>
        <v>90000</v>
      </c>
      <c r="F9" s="22">
        <v>6</v>
      </c>
      <c r="G9" s="17">
        <f t="shared" si="1"/>
        <v>60000</v>
      </c>
      <c r="H9" s="22">
        <v>12</v>
      </c>
      <c r="I9" s="17">
        <f t="shared" si="2"/>
        <v>72000</v>
      </c>
      <c r="J9" s="22">
        <v>23</v>
      </c>
      <c r="K9" s="17">
        <f t="shared" si="5"/>
        <v>69000</v>
      </c>
      <c r="L9" s="17"/>
      <c r="M9" s="17"/>
      <c r="N9" s="17">
        <f t="shared" si="3"/>
        <v>291000</v>
      </c>
      <c r="P9" s="33">
        <f t="shared" si="4"/>
        <v>116</v>
      </c>
    </row>
    <row r="10" spans="1:16" ht="20.100000000000001" customHeight="1" x14ac:dyDescent="0.25">
      <c r="A10" s="32">
        <v>7</v>
      </c>
      <c r="B10" s="32" t="s">
        <v>53</v>
      </c>
      <c r="C10" s="17">
        <v>25</v>
      </c>
      <c r="D10" s="17">
        <v>0</v>
      </c>
      <c r="E10" s="17">
        <f t="shared" si="0"/>
        <v>0</v>
      </c>
      <c r="F10" s="22">
        <v>1</v>
      </c>
      <c r="G10" s="17">
        <f t="shared" si="1"/>
        <v>10000</v>
      </c>
      <c r="H10" s="22">
        <v>3</v>
      </c>
      <c r="I10" s="17">
        <f t="shared" si="2"/>
        <v>18000</v>
      </c>
      <c r="J10" s="22">
        <v>5</v>
      </c>
      <c r="K10" s="17">
        <f t="shared" si="5"/>
        <v>15000</v>
      </c>
      <c r="L10" s="17"/>
      <c r="M10" s="17"/>
      <c r="N10" s="17">
        <f t="shared" si="3"/>
        <v>43000</v>
      </c>
      <c r="P10" s="33">
        <f t="shared" si="4"/>
        <v>25</v>
      </c>
    </row>
    <row r="11" spans="1:16" ht="20.100000000000001" customHeight="1" x14ac:dyDescent="0.25">
      <c r="A11" s="32">
        <v>8</v>
      </c>
      <c r="B11" s="32" t="s">
        <v>6</v>
      </c>
      <c r="C11" s="17">
        <v>263</v>
      </c>
      <c r="D11" s="17">
        <v>30</v>
      </c>
      <c r="E11" s="17">
        <f t="shared" si="0"/>
        <v>300000</v>
      </c>
      <c r="F11" s="22">
        <v>12</v>
      </c>
      <c r="G11" s="17">
        <f t="shared" si="1"/>
        <v>120000</v>
      </c>
      <c r="H11" s="22">
        <v>23</v>
      </c>
      <c r="I11" s="17">
        <f t="shared" si="2"/>
        <v>138000</v>
      </c>
      <c r="J11" s="22">
        <v>47</v>
      </c>
      <c r="K11" s="17">
        <f t="shared" si="5"/>
        <v>141000</v>
      </c>
      <c r="L11" s="17"/>
      <c r="M11" s="17"/>
      <c r="N11" s="17">
        <f t="shared" si="3"/>
        <v>699000</v>
      </c>
      <c r="P11" s="33">
        <f t="shared" si="4"/>
        <v>233</v>
      </c>
    </row>
    <row r="12" spans="1:16" ht="20.100000000000001" customHeight="1" x14ac:dyDescent="0.25">
      <c r="A12" s="32">
        <v>9</v>
      </c>
      <c r="B12" s="32" t="s">
        <v>7</v>
      </c>
      <c r="C12" s="17">
        <v>229</v>
      </c>
      <c r="D12" s="17">
        <v>7</v>
      </c>
      <c r="E12" s="17">
        <f t="shared" si="0"/>
        <v>70000</v>
      </c>
      <c r="F12" s="22">
        <v>11</v>
      </c>
      <c r="G12" s="17">
        <f t="shared" si="1"/>
        <v>110000</v>
      </c>
      <c r="H12" s="22">
        <v>22</v>
      </c>
      <c r="I12" s="17">
        <f t="shared" si="2"/>
        <v>132000</v>
      </c>
      <c r="J12" s="22">
        <v>44</v>
      </c>
      <c r="K12" s="17">
        <f t="shared" si="5"/>
        <v>132000</v>
      </c>
      <c r="L12" s="17"/>
      <c r="M12" s="17"/>
      <c r="N12" s="17">
        <f t="shared" si="3"/>
        <v>444000</v>
      </c>
      <c r="P12" s="33">
        <f t="shared" si="4"/>
        <v>222</v>
      </c>
    </row>
    <row r="13" spans="1:16" ht="20.100000000000001" customHeight="1" x14ac:dyDescent="0.25">
      <c r="A13" s="32">
        <v>10</v>
      </c>
      <c r="B13" s="32" t="s">
        <v>8</v>
      </c>
      <c r="C13" s="17">
        <v>127</v>
      </c>
      <c r="D13" s="17">
        <v>2</v>
      </c>
      <c r="E13" s="17">
        <f t="shared" si="0"/>
        <v>20000</v>
      </c>
      <c r="F13" s="22">
        <v>6</v>
      </c>
      <c r="G13" s="17">
        <f t="shared" si="1"/>
        <v>60000</v>
      </c>
      <c r="H13" s="22">
        <v>13</v>
      </c>
      <c r="I13" s="17">
        <f t="shared" si="2"/>
        <v>78000</v>
      </c>
      <c r="J13" s="22">
        <v>25</v>
      </c>
      <c r="K13" s="17">
        <f t="shared" si="5"/>
        <v>75000</v>
      </c>
      <c r="L13" s="17"/>
      <c r="M13" s="17"/>
      <c r="N13" s="17">
        <f t="shared" si="3"/>
        <v>233000</v>
      </c>
      <c r="P13" s="33">
        <f t="shared" si="4"/>
        <v>125</v>
      </c>
    </row>
    <row r="14" spans="1:16" ht="20.100000000000001" customHeight="1" x14ac:dyDescent="0.25">
      <c r="A14" s="32">
        <v>11</v>
      </c>
      <c r="B14" s="32" t="s">
        <v>55</v>
      </c>
      <c r="C14" s="17">
        <v>207</v>
      </c>
      <c r="D14" s="17">
        <v>31</v>
      </c>
      <c r="E14" s="17">
        <f t="shared" si="0"/>
        <v>310000</v>
      </c>
      <c r="F14" s="22">
        <v>9</v>
      </c>
      <c r="G14" s="17">
        <f t="shared" si="1"/>
        <v>90000</v>
      </c>
      <c r="H14" s="22">
        <v>18</v>
      </c>
      <c r="I14" s="17">
        <f t="shared" si="2"/>
        <v>108000</v>
      </c>
      <c r="J14" s="22">
        <v>35</v>
      </c>
      <c r="K14" s="17">
        <f t="shared" si="5"/>
        <v>105000</v>
      </c>
      <c r="L14" s="17"/>
      <c r="M14" s="17"/>
      <c r="N14" s="17">
        <f t="shared" si="3"/>
        <v>613000</v>
      </c>
      <c r="P14" s="33">
        <f t="shared" si="4"/>
        <v>176</v>
      </c>
    </row>
    <row r="15" spans="1:16" ht="20.100000000000001" customHeight="1" x14ac:dyDescent="0.25">
      <c r="A15" s="32">
        <v>12</v>
      </c>
      <c r="B15" s="32" t="s">
        <v>35</v>
      </c>
      <c r="C15" s="17">
        <v>95</v>
      </c>
      <c r="D15" s="17">
        <v>2</v>
      </c>
      <c r="E15" s="17">
        <f t="shared" si="0"/>
        <v>20000</v>
      </c>
      <c r="F15" s="22">
        <v>5</v>
      </c>
      <c r="G15" s="17">
        <f t="shared" si="1"/>
        <v>50000</v>
      </c>
      <c r="H15" s="22">
        <v>9</v>
      </c>
      <c r="I15" s="17">
        <f t="shared" si="2"/>
        <v>54000</v>
      </c>
      <c r="J15" s="22">
        <v>19</v>
      </c>
      <c r="K15" s="17">
        <f t="shared" si="5"/>
        <v>57000</v>
      </c>
      <c r="L15" s="17"/>
      <c r="M15" s="17"/>
      <c r="N15" s="17">
        <f t="shared" si="3"/>
        <v>181000</v>
      </c>
      <c r="P15" s="33">
        <f t="shared" si="4"/>
        <v>93</v>
      </c>
    </row>
    <row r="16" spans="1:16" ht="20.100000000000001" customHeight="1" x14ac:dyDescent="0.25">
      <c r="A16" s="32">
        <v>13</v>
      </c>
      <c r="B16" s="32" t="s">
        <v>9</v>
      </c>
      <c r="C16" s="17">
        <v>166</v>
      </c>
      <c r="D16" s="17">
        <v>6</v>
      </c>
      <c r="E16" s="17">
        <f t="shared" si="0"/>
        <v>60000</v>
      </c>
      <c r="F16" s="22">
        <v>8</v>
      </c>
      <c r="G16" s="17">
        <f t="shared" si="1"/>
        <v>80000</v>
      </c>
      <c r="H16" s="22">
        <v>16</v>
      </c>
      <c r="I16" s="17">
        <f t="shared" si="2"/>
        <v>96000</v>
      </c>
      <c r="J16" s="22">
        <v>32</v>
      </c>
      <c r="K16" s="17">
        <f t="shared" si="5"/>
        <v>96000</v>
      </c>
      <c r="L16" s="17"/>
      <c r="M16" s="17"/>
      <c r="N16" s="17">
        <f t="shared" si="3"/>
        <v>332000</v>
      </c>
      <c r="P16" s="33">
        <f t="shared" si="4"/>
        <v>160</v>
      </c>
    </row>
    <row r="17" spans="1:16" ht="20.100000000000001" customHeight="1" x14ac:dyDescent="0.25">
      <c r="A17" s="32">
        <v>14</v>
      </c>
      <c r="B17" s="32" t="s">
        <v>10</v>
      </c>
      <c r="C17" s="17">
        <v>98</v>
      </c>
      <c r="D17" s="17">
        <v>20</v>
      </c>
      <c r="E17" s="17">
        <f t="shared" si="0"/>
        <v>200000</v>
      </c>
      <c r="F17" s="22">
        <v>4</v>
      </c>
      <c r="G17" s="17">
        <f t="shared" si="1"/>
        <v>40000</v>
      </c>
      <c r="H17" s="22">
        <v>8</v>
      </c>
      <c r="I17" s="17">
        <f t="shared" si="2"/>
        <v>48000</v>
      </c>
      <c r="J17" s="22">
        <v>16</v>
      </c>
      <c r="K17" s="17">
        <f t="shared" si="5"/>
        <v>48000</v>
      </c>
      <c r="L17" s="17"/>
      <c r="M17" s="17"/>
      <c r="N17" s="17">
        <f t="shared" si="3"/>
        <v>336000</v>
      </c>
      <c r="P17" s="33">
        <f t="shared" si="4"/>
        <v>78</v>
      </c>
    </row>
    <row r="18" spans="1:16" ht="20.100000000000001" customHeight="1" x14ac:dyDescent="0.25">
      <c r="A18" s="32">
        <v>15</v>
      </c>
      <c r="B18" s="32" t="s">
        <v>11</v>
      </c>
      <c r="C18" s="17">
        <v>109</v>
      </c>
      <c r="D18" s="17">
        <v>19</v>
      </c>
      <c r="E18" s="17">
        <f t="shared" si="0"/>
        <v>190000</v>
      </c>
      <c r="F18" s="22">
        <v>5</v>
      </c>
      <c r="G18" s="17">
        <f t="shared" si="1"/>
        <v>50000</v>
      </c>
      <c r="H18" s="22">
        <v>9</v>
      </c>
      <c r="I18" s="17">
        <f t="shared" si="2"/>
        <v>54000</v>
      </c>
      <c r="J18" s="22">
        <v>18</v>
      </c>
      <c r="K18" s="17">
        <f t="shared" si="5"/>
        <v>54000</v>
      </c>
      <c r="L18" s="17"/>
      <c r="M18" s="17"/>
      <c r="N18" s="17">
        <f t="shared" si="3"/>
        <v>348000</v>
      </c>
      <c r="P18" s="33">
        <f t="shared" si="4"/>
        <v>90</v>
      </c>
    </row>
    <row r="19" spans="1:16" ht="20.100000000000001" customHeight="1" x14ac:dyDescent="0.25">
      <c r="A19" s="32">
        <v>16</v>
      </c>
      <c r="B19" s="32" t="s">
        <v>19</v>
      </c>
      <c r="C19" s="17">
        <v>151</v>
      </c>
      <c r="D19" s="17">
        <v>14</v>
      </c>
      <c r="E19" s="17">
        <f t="shared" si="0"/>
        <v>140000</v>
      </c>
      <c r="F19" s="22">
        <v>7</v>
      </c>
      <c r="G19" s="17">
        <f t="shared" si="1"/>
        <v>70000</v>
      </c>
      <c r="H19" s="22">
        <v>14</v>
      </c>
      <c r="I19" s="17">
        <f t="shared" si="2"/>
        <v>84000</v>
      </c>
      <c r="J19" s="22">
        <v>27</v>
      </c>
      <c r="K19" s="17">
        <f t="shared" si="5"/>
        <v>81000</v>
      </c>
      <c r="L19" s="17"/>
      <c r="M19" s="17"/>
      <c r="N19" s="17">
        <f t="shared" si="3"/>
        <v>375000</v>
      </c>
      <c r="P19" s="33">
        <f t="shared" si="4"/>
        <v>137</v>
      </c>
    </row>
    <row r="20" spans="1:16" ht="20.100000000000001" customHeight="1" x14ac:dyDescent="0.25">
      <c r="A20" s="32">
        <v>17</v>
      </c>
      <c r="B20" s="32" t="s">
        <v>56</v>
      </c>
      <c r="C20" s="17">
        <v>167</v>
      </c>
      <c r="D20" s="17">
        <v>2</v>
      </c>
      <c r="E20" s="17">
        <f t="shared" si="0"/>
        <v>20000</v>
      </c>
      <c r="F20" s="22">
        <v>8</v>
      </c>
      <c r="G20" s="17">
        <f t="shared" si="1"/>
        <v>80000</v>
      </c>
      <c r="H20" s="22">
        <v>17</v>
      </c>
      <c r="I20" s="17">
        <f t="shared" si="2"/>
        <v>102000</v>
      </c>
      <c r="J20" s="22">
        <v>33</v>
      </c>
      <c r="K20" s="17">
        <f t="shared" si="5"/>
        <v>99000</v>
      </c>
      <c r="L20" s="17">
        <v>22</v>
      </c>
      <c r="M20" s="17">
        <f>L20*2200</f>
        <v>48400</v>
      </c>
      <c r="N20" s="17">
        <f t="shared" si="3"/>
        <v>349400</v>
      </c>
      <c r="P20" s="33">
        <f t="shared" si="4"/>
        <v>165</v>
      </c>
    </row>
    <row r="21" spans="1:16" ht="20.100000000000001" customHeight="1" x14ac:dyDescent="0.25">
      <c r="A21" s="32">
        <v>18</v>
      </c>
      <c r="B21" s="32" t="s">
        <v>12</v>
      </c>
      <c r="C21" s="17">
        <v>141</v>
      </c>
      <c r="D21" s="17">
        <v>1</v>
      </c>
      <c r="E21" s="17">
        <f t="shared" si="0"/>
        <v>10000</v>
      </c>
      <c r="F21" s="22">
        <v>7</v>
      </c>
      <c r="G21" s="17">
        <f t="shared" si="1"/>
        <v>70000</v>
      </c>
      <c r="H21" s="22">
        <v>14</v>
      </c>
      <c r="I21" s="17">
        <f t="shared" si="2"/>
        <v>84000</v>
      </c>
      <c r="J21" s="22">
        <v>28</v>
      </c>
      <c r="K21" s="17">
        <f t="shared" si="5"/>
        <v>84000</v>
      </c>
      <c r="L21" s="17">
        <v>9</v>
      </c>
      <c r="M21" s="17">
        <f>L21*2200</f>
        <v>19800</v>
      </c>
      <c r="N21" s="17">
        <f t="shared" si="3"/>
        <v>267800</v>
      </c>
      <c r="P21" s="33">
        <f t="shared" si="4"/>
        <v>140</v>
      </c>
    </row>
    <row r="22" spans="1:16" ht="20.100000000000001" customHeight="1" x14ac:dyDescent="0.25">
      <c r="A22" s="32">
        <v>19</v>
      </c>
      <c r="B22" s="32" t="s">
        <v>13</v>
      </c>
      <c r="C22" s="17">
        <v>148</v>
      </c>
      <c r="D22" s="17">
        <v>1</v>
      </c>
      <c r="E22" s="17">
        <f t="shared" si="0"/>
        <v>10000</v>
      </c>
      <c r="F22" s="22">
        <v>7</v>
      </c>
      <c r="G22" s="17">
        <f t="shared" si="1"/>
        <v>70000</v>
      </c>
      <c r="H22" s="22">
        <v>15</v>
      </c>
      <c r="I22" s="17">
        <f t="shared" si="2"/>
        <v>90000</v>
      </c>
      <c r="J22" s="22">
        <v>29</v>
      </c>
      <c r="K22" s="17">
        <f t="shared" si="5"/>
        <v>87000</v>
      </c>
      <c r="L22" s="17"/>
      <c r="M22" s="17"/>
      <c r="N22" s="17">
        <f t="shared" si="3"/>
        <v>257000</v>
      </c>
      <c r="P22" s="33">
        <f t="shared" si="4"/>
        <v>147</v>
      </c>
    </row>
    <row r="23" spans="1:16" ht="20.100000000000001" customHeight="1" x14ac:dyDescent="0.25">
      <c r="A23" s="32">
        <v>20</v>
      </c>
      <c r="B23" s="32" t="s">
        <v>14</v>
      </c>
      <c r="C23" s="17">
        <v>204</v>
      </c>
      <c r="D23" s="17">
        <v>30</v>
      </c>
      <c r="E23" s="17">
        <f t="shared" si="0"/>
        <v>300000</v>
      </c>
      <c r="F23" s="22">
        <v>9</v>
      </c>
      <c r="G23" s="17">
        <f t="shared" si="1"/>
        <v>90000</v>
      </c>
      <c r="H23" s="22">
        <v>17</v>
      </c>
      <c r="I23" s="17">
        <f t="shared" si="2"/>
        <v>102000</v>
      </c>
      <c r="J23" s="22">
        <v>35</v>
      </c>
      <c r="K23" s="17">
        <f t="shared" si="5"/>
        <v>105000</v>
      </c>
      <c r="L23" s="17">
        <v>103</v>
      </c>
      <c r="M23" s="17">
        <f>L23*2200</f>
        <v>226600</v>
      </c>
      <c r="N23" s="17">
        <f t="shared" si="3"/>
        <v>823600</v>
      </c>
      <c r="P23" s="33">
        <f t="shared" si="4"/>
        <v>174</v>
      </c>
    </row>
    <row r="24" spans="1:16" ht="20.100000000000001" customHeight="1" x14ac:dyDescent="0.25">
      <c r="A24" s="32">
        <v>21</v>
      </c>
      <c r="B24" s="32" t="s">
        <v>44</v>
      </c>
      <c r="C24" s="17">
        <v>93</v>
      </c>
      <c r="D24" s="17">
        <v>0</v>
      </c>
      <c r="E24" s="17">
        <f t="shared" si="0"/>
        <v>0</v>
      </c>
      <c r="F24" s="22">
        <v>5</v>
      </c>
      <c r="G24" s="17">
        <f t="shared" si="1"/>
        <v>50000</v>
      </c>
      <c r="H24" s="22">
        <v>9</v>
      </c>
      <c r="I24" s="17">
        <f t="shared" si="2"/>
        <v>54000</v>
      </c>
      <c r="J24" s="22">
        <v>19</v>
      </c>
      <c r="K24" s="17">
        <f t="shared" si="5"/>
        <v>57000</v>
      </c>
      <c r="L24" s="17"/>
      <c r="M24" s="17"/>
      <c r="N24" s="17">
        <f t="shared" si="3"/>
        <v>161000</v>
      </c>
      <c r="P24" s="33">
        <f t="shared" si="4"/>
        <v>93</v>
      </c>
    </row>
    <row r="25" spans="1:16" ht="20.100000000000001" customHeight="1" x14ac:dyDescent="0.25">
      <c r="A25" s="32">
        <v>22</v>
      </c>
      <c r="B25" s="32" t="s">
        <v>45</v>
      </c>
      <c r="C25" s="17">
        <v>268</v>
      </c>
      <c r="D25" s="17">
        <v>20</v>
      </c>
      <c r="E25" s="17">
        <f t="shared" si="0"/>
        <v>200000</v>
      </c>
      <c r="F25" s="22">
        <v>12</v>
      </c>
      <c r="G25" s="17">
        <f t="shared" si="1"/>
        <v>120000</v>
      </c>
      <c r="H25" s="22">
        <v>25</v>
      </c>
      <c r="I25" s="17">
        <f t="shared" si="2"/>
        <v>150000</v>
      </c>
      <c r="J25" s="22">
        <v>50</v>
      </c>
      <c r="K25" s="17">
        <f t="shared" si="5"/>
        <v>150000</v>
      </c>
      <c r="L25" s="17"/>
      <c r="M25" s="17"/>
      <c r="N25" s="17">
        <f t="shared" si="3"/>
        <v>620000</v>
      </c>
      <c r="P25" s="33">
        <f t="shared" si="4"/>
        <v>248</v>
      </c>
    </row>
    <row r="26" spans="1:16" ht="20.100000000000001" customHeight="1" x14ac:dyDescent="0.25">
      <c r="A26" s="32">
        <v>23</v>
      </c>
      <c r="B26" s="32" t="s">
        <v>15</v>
      </c>
      <c r="C26" s="17">
        <v>189</v>
      </c>
      <c r="D26" s="17">
        <v>13</v>
      </c>
      <c r="E26" s="17">
        <f t="shared" si="0"/>
        <v>130000</v>
      </c>
      <c r="F26" s="22">
        <v>9</v>
      </c>
      <c r="G26" s="17">
        <f t="shared" si="1"/>
        <v>90000</v>
      </c>
      <c r="H26" s="22">
        <v>18</v>
      </c>
      <c r="I26" s="17">
        <f t="shared" si="2"/>
        <v>108000</v>
      </c>
      <c r="J26" s="22">
        <v>35</v>
      </c>
      <c r="K26" s="17">
        <f t="shared" si="5"/>
        <v>105000</v>
      </c>
      <c r="L26" s="17"/>
      <c r="M26" s="17"/>
      <c r="N26" s="17">
        <f t="shared" si="3"/>
        <v>433000</v>
      </c>
      <c r="P26" s="33">
        <f t="shared" si="4"/>
        <v>176</v>
      </c>
    </row>
    <row r="27" spans="1:16" ht="20.100000000000001" customHeight="1" x14ac:dyDescent="0.25">
      <c r="A27" s="32">
        <v>24</v>
      </c>
      <c r="B27" s="32" t="s">
        <v>57</v>
      </c>
      <c r="C27" s="17">
        <v>41</v>
      </c>
      <c r="D27" s="17">
        <v>0</v>
      </c>
      <c r="E27" s="17">
        <f t="shared" si="0"/>
        <v>0</v>
      </c>
      <c r="F27" s="22">
        <v>2</v>
      </c>
      <c r="G27" s="17">
        <f t="shared" si="1"/>
        <v>20000</v>
      </c>
      <c r="H27" s="22">
        <v>4</v>
      </c>
      <c r="I27" s="17">
        <f t="shared" si="2"/>
        <v>24000</v>
      </c>
      <c r="J27" s="22">
        <v>8</v>
      </c>
      <c r="K27" s="17">
        <f t="shared" si="5"/>
        <v>24000</v>
      </c>
      <c r="L27" s="17"/>
      <c r="M27" s="17"/>
      <c r="N27" s="17">
        <f t="shared" si="3"/>
        <v>68000</v>
      </c>
      <c r="P27" s="33">
        <f t="shared" si="4"/>
        <v>41</v>
      </c>
    </row>
    <row r="28" spans="1:16" ht="20.100000000000001" customHeight="1" x14ac:dyDescent="0.25">
      <c r="A28" s="32">
        <v>25</v>
      </c>
      <c r="B28" s="32" t="s">
        <v>58</v>
      </c>
      <c r="C28" s="17">
        <v>77</v>
      </c>
      <c r="D28" s="17">
        <v>0</v>
      </c>
      <c r="E28" s="17">
        <f t="shared" si="0"/>
        <v>0</v>
      </c>
      <c r="F28" s="22">
        <v>4</v>
      </c>
      <c r="G28" s="17">
        <f t="shared" si="1"/>
        <v>40000</v>
      </c>
      <c r="H28" s="22">
        <v>8</v>
      </c>
      <c r="I28" s="17">
        <f t="shared" si="2"/>
        <v>48000</v>
      </c>
      <c r="J28" s="22">
        <v>15</v>
      </c>
      <c r="K28" s="17">
        <f t="shared" si="5"/>
        <v>45000</v>
      </c>
      <c r="L28" s="17"/>
      <c r="M28" s="17"/>
      <c r="N28" s="17">
        <f t="shared" si="3"/>
        <v>133000</v>
      </c>
      <c r="P28" s="33">
        <f t="shared" si="4"/>
        <v>77</v>
      </c>
    </row>
    <row r="29" spans="1:16" ht="20.100000000000001" customHeight="1" x14ac:dyDescent="0.25">
      <c r="A29" s="32">
        <v>26</v>
      </c>
      <c r="B29" s="32" t="s">
        <v>20</v>
      </c>
      <c r="C29" s="17">
        <v>15</v>
      </c>
      <c r="D29" s="17">
        <v>0</v>
      </c>
      <c r="E29" s="17">
        <f t="shared" si="0"/>
        <v>0</v>
      </c>
      <c r="F29" s="22">
        <v>1</v>
      </c>
      <c r="G29" s="17">
        <f t="shared" si="1"/>
        <v>10000</v>
      </c>
      <c r="H29" s="22">
        <v>2</v>
      </c>
      <c r="I29" s="17">
        <f t="shared" si="2"/>
        <v>12000</v>
      </c>
      <c r="J29" s="22">
        <v>3</v>
      </c>
      <c r="K29" s="17">
        <f t="shared" si="5"/>
        <v>9000</v>
      </c>
      <c r="L29" s="17"/>
      <c r="M29" s="17"/>
      <c r="N29" s="17">
        <f t="shared" si="3"/>
        <v>31000</v>
      </c>
      <c r="P29" s="33">
        <f t="shared" si="4"/>
        <v>15</v>
      </c>
    </row>
    <row r="30" spans="1:16" ht="20.100000000000001" customHeight="1" x14ac:dyDescent="0.25">
      <c r="A30" s="17"/>
      <c r="B30" s="32" t="s">
        <v>16</v>
      </c>
      <c r="C30" s="17">
        <v>3621</v>
      </c>
      <c r="D30" s="17">
        <f>SUM(D4:D29)</f>
        <v>220</v>
      </c>
      <c r="E30" s="17">
        <f>SUM(E4:E29)</f>
        <v>2200000</v>
      </c>
      <c r="F30" s="22">
        <f>SUM(F4:F29)</f>
        <v>165</v>
      </c>
      <c r="G30" s="17">
        <f>SUM(G4:G29)</f>
        <v>1650000</v>
      </c>
      <c r="H30" s="22">
        <f>SUM(H4:H29)</f>
        <v>330</v>
      </c>
      <c r="I30" s="17">
        <f t="shared" ref="I30:M30" si="6">SUM(I4:I29)</f>
        <v>1980000</v>
      </c>
      <c r="J30" s="22">
        <f>SUM(J4:J29)</f>
        <v>654</v>
      </c>
      <c r="K30" s="17">
        <f t="shared" si="6"/>
        <v>1962000</v>
      </c>
      <c r="L30" s="17">
        <f t="shared" si="6"/>
        <v>134</v>
      </c>
      <c r="M30" s="17">
        <f t="shared" si="6"/>
        <v>294800</v>
      </c>
      <c r="N30" s="17">
        <f>SUM(N4:N29)</f>
        <v>8086800</v>
      </c>
      <c r="P30" s="33">
        <f t="shared" si="4"/>
        <v>3401</v>
      </c>
    </row>
  </sheetData>
  <mergeCells count="9">
    <mergeCell ref="A1:N1"/>
    <mergeCell ref="A2:A3"/>
    <mergeCell ref="B2:B3"/>
    <mergeCell ref="C2:C3"/>
    <mergeCell ref="H2:I2"/>
    <mergeCell ref="L2:M2"/>
    <mergeCell ref="N2:N3"/>
    <mergeCell ref="D2:G2"/>
    <mergeCell ref="J2:K2"/>
  </mergeCells>
  <phoneticPr fontId="10" type="noConversion"/>
  <pageMargins left="0.75" right="0.75" top="0.8" bottom="0.8" header="0.5" footer="0.5"/>
  <pageSetup paperSize="9" scale="72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7"/>
  <sheetViews>
    <sheetView workbookViewId="0">
      <selection activeCell="K24" sqref="K24"/>
    </sheetView>
  </sheetViews>
  <sheetFormatPr defaultRowHeight="15.6" x14ac:dyDescent="0.25"/>
  <cols>
    <col min="1" max="1" width="6.59765625" customWidth="1"/>
    <col min="2" max="2" width="45.59765625" bestFit="1" customWidth="1"/>
    <col min="3" max="9" width="13.59765625" customWidth="1"/>
    <col min="10" max="10" width="10.59765625" customWidth="1"/>
  </cols>
  <sheetData>
    <row r="1" spans="1:14" ht="30" customHeight="1" x14ac:dyDescent="0.25">
      <c r="A1" s="42" t="s">
        <v>73</v>
      </c>
      <c r="B1" s="42"/>
      <c r="C1" s="42"/>
      <c r="D1" s="42"/>
      <c r="E1" s="42"/>
      <c r="F1" s="42"/>
      <c r="G1" s="42"/>
      <c r="H1" s="42"/>
      <c r="I1" s="42"/>
      <c r="J1" s="1"/>
      <c r="K1" s="1"/>
      <c r="L1" s="1"/>
      <c r="M1" s="1"/>
      <c r="N1" s="1"/>
    </row>
    <row r="2" spans="1:14" ht="20.100000000000001" customHeight="1" x14ac:dyDescent="0.25">
      <c r="A2" s="64" t="s">
        <v>0</v>
      </c>
      <c r="B2" s="64" t="s">
        <v>1</v>
      </c>
      <c r="C2" s="66" t="s">
        <v>42</v>
      </c>
      <c r="D2" s="66" t="s">
        <v>51</v>
      </c>
      <c r="E2" s="66" t="s">
        <v>70</v>
      </c>
      <c r="F2" s="66" t="s">
        <v>43</v>
      </c>
      <c r="G2" s="66" t="s">
        <v>52</v>
      </c>
      <c r="H2" s="66" t="s">
        <v>71</v>
      </c>
      <c r="I2" s="66" t="s">
        <v>72</v>
      </c>
    </row>
    <row r="3" spans="1:14" ht="20.100000000000001" customHeight="1" x14ac:dyDescent="0.25">
      <c r="A3" s="65"/>
      <c r="B3" s="64"/>
      <c r="C3" s="66"/>
      <c r="D3" s="66"/>
      <c r="E3" s="66"/>
      <c r="F3" s="66"/>
      <c r="G3" s="66"/>
      <c r="H3" s="66"/>
      <c r="I3" s="66"/>
    </row>
    <row r="4" spans="1:14" ht="20.100000000000001" customHeight="1" x14ac:dyDescent="0.25">
      <c r="A4" s="24">
        <v>1</v>
      </c>
      <c r="B4" s="7" t="s">
        <v>33</v>
      </c>
      <c r="C4" s="5">
        <f>'2023级博士'!K4</f>
        <v>0</v>
      </c>
      <c r="D4" s="16">
        <f>'2024级博士'!K4</f>
        <v>0</v>
      </c>
      <c r="E4" s="26">
        <f>'2025级博士'!K4</f>
        <v>0</v>
      </c>
      <c r="F4" s="5">
        <f>'2024级硕士'!L4</f>
        <v>0</v>
      </c>
      <c r="G4" s="5">
        <f>'2025级硕士'!L4</f>
        <v>132000</v>
      </c>
      <c r="H4" s="5">
        <f>'2026级硕士'!N4</f>
        <v>129000</v>
      </c>
      <c r="I4" s="25">
        <f>SUM(C4:H4)</f>
        <v>261000</v>
      </c>
    </row>
    <row r="5" spans="1:14" ht="20.100000000000001" customHeight="1" x14ac:dyDescent="0.25">
      <c r="A5" s="24">
        <v>2</v>
      </c>
      <c r="B5" s="29" t="s">
        <v>34</v>
      </c>
      <c r="C5" s="26">
        <f>'2023级博士'!K5</f>
        <v>18500</v>
      </c>
      <c r="D5" s="26">
        <f>'2024级博士'!K5</f>
        <v>25900.000000000004</v>
      </c>
      <c r="E5" s="26">
        <f>'2025级博士'!K5</f>
        <v>37000</v>
      </c>
      <c r="F5" s="26">
        <f>'2024级硕士'!L5</f>
        <v>245000</v>
      </c>
      <c r="G5" s="26">
        <f>'2025级硕士'!L5</f>
        <v>239000</v>
      </c>
      <c r="H5" s="26">
        <f>'2026级硕士'!N5</f>
        <v>224000</v>
      </c>
      <c r="I5" s="25">
        <f t="shared" ref="I5:I29" si="0">SUM(C5:H5)</f>
        <v>789400</v>
      </c>
    </row>
    <row r="6" spans="1:14" ht="20.100000000000001" customHeight="1" x14ac:dyDescent="0.25">
      <c r="A6" s="24">
        <v>3</v>
      </c>
      <c r="B6" s="28" t="s">
        <v>2</v>
      </c>
      <c r="C6" s="26">
        <f>'2023级博士'!K6</f>
        <v>11100.000000000002</v>
      </c>
      <c r="D6" s="26">
        <f>'2024级博士'!K6</f>
        <v>14800</v>
      </c>
      <c r="E6" s="26">
        <f>'2025级博士'!K6</f>
        <v>18500</v>
      </c>
      <c r="F6" s="26">
        <f>'2024级硕士'!L6</f>
        <v>242000</v>
      </c>
      <c r="G6" s="26">
        <f>'2025级硕士'!L6</f>
        <v>217000</v>
      </c>
      <c r="H6" s="26">
        <f>'2026级硕士'!N6</f>
        <v>212000</v>
      </c>
      <c r="I6" s="25">
        <f t="shared" si="0"/>
        <v>715400</v>
      </c>
    </row>
    <row r="7" spans="1:14" ht="20.100000000000001" customHeight="1" x14ac:dyDescent="0.25">
      <c r="A7" s="24">
        <v>4</v>
      </c>
      <c r="B7" s="28" t="s">
        <v>3</v>
      </c>
      <c r="C7" s="26">
        <f>'2023级博士'!K7</f>
        <v>18500</v>
      </c>
      <c r="D7" s="26">
        <f>'2024级博士'!K7</f>
        <v>22200.000000000004</v>
      </c>
      <c r="E7" s="26">
        <f>'2025级博士'!K7</f>
        <v>18500</v>
      </c>
      <c r="F7" s="26">
        <f>'2024级硕士'!L7</f>
        <v>333000</v>
      </c>
      <c r="G7" s="26">
        <f>'2025级硕士'!L7</f>
        <v>371000</v>
      </c>
      <c r="H7" s="26">
        <f>'2026级硕士'!N7</f>
        <v>313000</v>
      </c>
      <c r="I7" s="25">
        <f t="shared" si="0"/>
        <v>1076200</v>
      </c>
    </row>
    <row r="8" spans="1:14" ht="20.100000000000001" customHeight="1" x14ac:dyDescent="0.25">
      <c r="A8" s="24">
        <v>5</v>
      </c>
      <c r="B8" s="28" t="s">
        <v>4</v>
      </c>
      <c r="C8" s="26">
        <f>'2023级博士'!K8</f>
        <v>0</v>
      </c>
      <c r="D8" s="26">
        <f>'2024级博士'!K8</f>
        <v>0</v>
      </c>
      <c r="E8" s="26">
        <f>'2025级博士'!K8</f>
        <v>0</v>
      </c>
      <c r="F8" s="26">
        <f>'2024级硕士'!L8</f>
        <v>201000</v>
      </c>
      <c r="G8" s="26">
        <f>'2025级硕士'!L8</f>
        <v>217000</v>
      </c>
      <c r="H8" s="26">
        <f>'2026级硕士'!N8</f>
        <v>170000</v>
      </c>
      <c r="I8" s="25">
        <f t="shared" si="0"/>
        <v>588000</v>
      </c>
    </row>
    <row r="9" spans="1:14" ht="20.100000000000001" customHeight="1" x14ac:dyDescent="0.25">
      <c r="A9" s="24">
        <v>6</v>
      </c>
      <c r="B9" s="29" t="s">
        <v>5</v>
      </c>
      <c r="C9" s="26">
        <f>'2023级博士'!K9</f>
        <v>62900</v>
      </c>
      <c r="D9" s="26">
        <f>'2024级博士'!K9</f>
        <v>62900</v>
      </c>
      <c r="E9" s="26">
        <f>'2025级博士'!K9</f>
        <v>66600</v>
      </c>
      <c r="F9" s="26">
        <f>'2024级硕士'!L9</f>
        <v>239000</v>
      </c>
      <c r="G9" s="26">
        <f>'2025级硕士'!L9</f>
        <v>355000</v>
      </c>
      <c r="H9" s="26">
        <f>'2026级硕士'!N9</f>
        <v>291000</v>
      </c>
      <c r="I9" s="25">
        <f t="shared" si="0"/>
        <v>1077400</v>
      </c>
    </row>
    <row r="10" spans="1:14" ht="20.100000000000001" customHeight="1" x14ac:dyDescent="0.25">
      <c r="A10" s="24">
        <v>7</v>
      </c>
      <c r="B10" s="28" t="s">
        <v>53</v>
      </c>
      <c r="C10" s="26">
        <f>'2023级博士'!K10</f>
        <v>0</v>
      </c>
      <c r="D10" s="26">
        <f>'2024级博士'!K10</f>
        <v>0</v>
      </c>
      <c r="E10" s="26">
        <f>'2025级博士'!K10</f>
        <v>0</v>
      </c>
      <c r="F10" s="26">
        <f>'2024级硕士'!L10</f>
        <v>0</v>
      </c>
      <c r="G10" s="26">
        <f>'2025级硕士'!L10</f>
        <v>41000</v>
      </c>
      <c r="H10" s="26">
        <f>'2026级硕士'!N10</f>
        <v>43000</v>
      </c>
      <c r="I10" s="25">
        <f t="shared" si="0"/>
        <v>84000</v>
      </c>
    </row>
    <row r="11" spans="1:14" ht="20.100000000000001" customHeight="1" x14ac:dyDescent="0.25">
      <c r="A11" s="24">
        <v>8</v>
      </c>
      <c r="B11" s="28" t="s">
        <v>6</v>
      </c>
      <c r="C11" s="26">
        <f>'2023级博士'!K11</f>
        <v>59200</v>
      </c>
      <c r="D11" s="26">
        <f>'2024级博士'!K11</f>
        <v>66600</v>
      </c>
      <c r="E11" s="26">
        <f>'2025级博士'!K11</f>
        <v>74000</v>
      </c>
      <c r="F11" s="26">
        <f>'2024级硕士'!L11</f>
        <v>509000</v>
      </c>
      <c r="G11" s="26">
        <f>'2025级硕士'!L11</f>
        <v>547000</v>
      </c>
      <c r="H11" s="26">
        <f>'2026级硕士'!N11</f>
        <v>699000</v>
      </c>
      <c r="I11" s="25">
        <f t="shared" si="0"/>
        <v>1954800</v>
      </c>
    </row>
    <row r="12" spans="1:14" ht="20.100000000000001" customHeight="1" x14ac:dyDescent="0.25">
      <c r="A12" s="24">
        <v>9</v>
      </c>
      <c r="B12" s="28" t="s">
        <v>7</v>
      </c>
      <c r="C12" s="26">
        <f>'2023级博士'!K12</f>
        <v>11100.000000000002</v>
      </c>
      <c r="D12" s="26">
        <f>'2024级博士'!K12</f>
        <v>22200.000000000004</v>
      </c>
      <c r="E12" s="26">
        <f>'2025级博士'!K12</f>
        <v>18500</v>
      </c>
      <c r="F12" s="26">
        <f>'2024级硕士'!L12</f>
        <v>349000</v>
      </c>
      <c r="G12" s="26">
        <f>'2025级硕士'!L12</f>
        <v>484000</v>
      </c>
      <c r="H12" s="26">
        <f>'2026级硕士'!N12</f>
        <v>444000</v>
      </c>
      <c r="I12" s="25">
        <f t="shared" si="0"/>
        <v>1328800</v>
      </c>
    </row>
    <row r="13" spans="1:14" ht="20.100000000000001" customHeight="1" x14ac:dyDescent="0.25">
      <c r="A13" s="24">
        <v>10</v>
      </c>
      <c r="B13" s="28" t="s">
        <v>8</v>
      </c>
      <c r="C13" s="26">
        <f>'2023级博士'!K13</f>
        <v>11100.000000000002</v>
      </c>
      <c r="D13" s="26">
        <f>'2024级博士'!K13</f>
        <v>29600</v>
      </c>
      <c r="E13" s="26">
        <f>'2025级博士'!K13</f>
        <v>29600</v>
      </c>
      <c r="F13" s="26">
        <f>'2024级硕士'!L13</f>
        <v>242000</v>
      </c>
      <c r="G13" s="26">
        <f>'2025级硕士'!L13</f>
        <v>242000</v>
      </c>
      <c r="H13" s="26">
        <f>'2026级硕士'!N13</f>
        <v>233000</v>
      </c>
      <c r="I13" s="25">
        <f t="shared" si="0"/>
        <v>787300</v>
      </c>
    </row>
    <row r="14" spans="1:14" ht="20.100000000000001" customHeight="1" x14ac:dyDescent="0.25">
      <c r="A14" s="24">
        <v>11</v>
      </c>
      <c r="B14" s="28" t="s">
        <v>55</v>
      </c>
      <c r="C14" s="26">
        <f>'2023级博士'!K14</f>
        <v>18500</v>
      </c>
      <c r="D14" s="26">
        <f>'2024级博士'!K14</f>
        <v>25900.000000000004</v>
      </c>
      <c r="E14" s="26">
        <f>'2025级博士'!K14</f>
        <v>33300</v>
      </c>
      <c r="F14" s="26">
        <f>'2024级硕士'!L14</f>
        <v>396000</v>
      </c>
      <c r="G14" s="26">
        <f>'2025级硕士'!L14</f>
        <v>459000</v>
      </c>
      <c r="H14" s="26">
        <f>'2026级硕士'!N14</f>
        <v>613000</v>
      </c>
      <c r="I14" s="25">
        <f t="shared" si="0"/>
        <v>1545700</v>
      </c>
    </row>
    <row r="15" spans="1:14" ht="20.100000000000001" customHeight="1" x14ac:dyDescent="0.25">
      <c r="A15" s="24">
        <v>12</v>
      </c>
      <c r="B15" s="7" t="s">
        <v>35</v>
      </c>
      <c r="C15" s="26">
        <f>'2023级博士'!K15</f>
        <v>0</v>
      </c>
      <c r="D15" s="26">
        <f>'2024级博士'!K15</f>
        <v>0</v>
      </c>
      <c r="E15" s="26">
        <f>'2025级博士'!K15</f>
        <v>0</v>
      </c>
      <c r="F15" s="26">
        <f>'2024级硕士'!L15</f>
        <v>129000</v>
      </c>
      <c r="G15" s="26">
        <f>'2025级硕士'!L15</f>
        <v>217000</v>
      </c>
      <c r="H15" s="26">
        <f>'2026级硕士'!N15</f>
        <v>181000</v>
      </c>
      <c r="I15" s="25">
        <f t="shared" si="0"/>
        <v>527000</v>
      </c>
    </row>
    <row r="16" spans="1:14" ht="20.100000000000001" customHeight="1" x14ac:dyDescent="0.25">
      <c r="A16" s="24">
        <v>13</v>
      </c>
      <c r="B16" s="28" t="s">
        <v>9</v>
      </c>
      <c r="C16" s="26">
        <f>'2023级博士'!K16</f>
        <v>44400.000000000007</v>
      </c>
      <c r="D16" s="26">
        <f>'2024级博士'!K16</f>
        <v>51800.000000000007</v>
      </c>
      <c r="E16" s="26">
        <f>'2025级博士'!K16</f>
        <v>59200</v>
      </c>
      <c r="F16" s="26">
        <f>'2024级硕士'!L16</f>
        <v>333000</v>
      </c>
      <c r="G16" s="26">
        <f>'2025级硕士'!L16</f>
        <v>349000</v>
      </c>
      <c r="H16" s="26">
        <f>'2026级硕士'!N16</f>
        <v>332000</v>
      </c>
      <c r="I16" s="25">
        <f t="shared" si="0"/>
        <v>1169400</v>
      </c>
    </row>
    <row r="17" spans="1:9" ht="20.100000000000001" customHeight="1" x14ac:dyDescent="0.25">
      <c r="A17" s="24">
        <v>14</v>
      </c>
      <c r="B17" s="28" t="s">
        <v>10</v>
      </c>
      <c r="C17" s="26">
        <f>'2023级博士'!K17</f>
        <v>18500</v>
      </c>
      <c r="D17" s="26">
        <f>'2024级博士'!K17</f>
        <v>22200.000000000004</v>
      </c>
      <c r="E17" s="26">
        <f>'2025级博士'!K17</f>
        <v>40700</v>
      </c>
      <c r="F17" s="26">
        <f>'2024级硕士'!L17</f>
        <v>217000</v>
      </c>
      <c r="G17" s="26">
        <f>'2025级硕士'!L17</f>
        <v>217000</v>
      </c>
      <c r="H17" s="26">
        <f>'2026级硕士'!N17</f>
        <v>336000</v>
      </c>
      <c r="I17" s="25">
        <f t="shared" si="0"/>
        <v>851400</v>
      </c>
    </row>
    <row r="18" spans="1:9" ht="20.100000000000001" customHeight="1" x14ac:dyDescent="0.25">
      <c r="A18" s="24">
        <v>15</v>
      </c>
      <c r="B18" s="28" t="s">
        <v>11</v>
      </c>
      <c r="C18" s="26">
        <f>'2023级博士'!K18</f>
        <v>14800</v>
      </c>
      <c r="D18" s="26">
        <f>'2024级博士'!K18</f>
        <v>25900.000000000004</v>
      </c>
      <c r="E18" s="26">
        <f>'2025级博士'!K18</f>
        <v>33300</v>
      </c>
      <c r="F18" s="26">
        <f>'2024级硕士'!L18</f>
        <v>217000</v>
      </c>
      <c r="G18" s="26">
        <f>'2025级硕士'!L18</f>
        <v>223000</v>
      </c>
      <c r="H18" s="26">
        <f>'2026级硕士'!N18</f>
        <v>348000</v>
      </c>
      <c r="I18" s="25">
        <f t="shared" si="0"/>
        <v>862000</v>
      </c>
    </row>
    <row r="19" spans="1:9" ht="20.100000000000001" customHeight="1" x14ac:dyDescent="0.25">
      <c r="A19" s="24">
        <v>16</v>
      </c>
      <c r="B19" s="28" t="s">
        <v>19</v>
      </c>
      <c r="C19" s="26">
        <f>'2023级博士'!K19</f>
        <v>40700</v>
      </c>
      <c r="D19" s="26">
        <f>'2024级博士'!K19</f>
        <v>55500</v>
      </c>
      <c r="E19" s="26">
        <f>'2025级博士'!K19</f>
        <v>66600</v>
      </c>
      <c r="F19" s="26">
        <f>'2024级硕士'!L19</f>
        <v>242000</v>
      </c>
      <c r="G19" s="26">
        <f>'2025级硕士'!L19</f>
        <v>311000</v>
      </c>
      <c r="H19" s="26">
        <f>'2026级硕士'!N19</f>
        <v>375000</v>
      </c>
      <c r="I19" s="25">
        <f t="shared" si="0"/>
        <v>1090800</v>
      </c>
    </row>
    <row r="20" spans="1:9" ht="20.100000000000001" customHeight="1" x14ac:dyDescent="0.25">
      <c r="A20" s="24">
        <v>17</v>
      </c>
      <c r="B20" s="28" t="s">
        <v>56</v>
      </c>
      <c r="C20" s="26">
        <f>'2023级博士'!K20</f>
        <v>37000</v>
      </c>
      <c r="D20" s="26">
        <f>'2024级博士'!K20</f>
        <v>40700</v>
      </c>
      <c r="E20" s="26">
        <f>'2025级博士'!K20</f>
        <v>40700</v>
      </c>
      <c r="F20" s="26">
        <f>'2024级硕士'!L20</f>
        <v>334400</v>
      </c>
      <c r="G20" s="26">
        <f>'2025级硕士'!L20</f>
        <v>349000</v>
      </c>
      <c r="H20" s="26">
        <f>'2026级硕士'!N20</f>
        <v>349400</v>
      </c>
      <c r="I20" s="25">
        <f t="shared" si="0"/>
        <v>1151200</v>
      </c>
    </row>
    <row r="21" spans="1:9" ht="20.100000000000001" customHeight="1" x14ac:dyDescent="0.25">
      <c r="A21" s="24">
        <v>18</v>
      </c>
      <c r="B21" s="28" t="s">
        <v>12</v>
      </c>
      <c r="C21" s="26">
        <f>'2023级博士'!K21</f>
        <v>29600</v>
      </c>
      <c r="D21" s="26">
        <f>'2024级博士'!K21</f>
        <v>37000</v>
      </c>
      <c r="E21" s="26">
        <f>'2025级博士'!K21</f>
        <v>48100</v>
      </c>
      <c r="F21" s="26">
        <f>'2024级硕士'!L21</f>
        <v>273600</v>
      </c>
      <c r="G21" s="26">
        <f>'2025级硕士'!L21</f>
        <v>282400</v>
      </c>
      <c r="H21" s="26">
        <f>'2026级硕士'!N21</f>
        <v>267800</v>
      </c>
      <c r="I21" s="25">
        <f t="shared" si="0"/>
        <v>938500</v>
      </c>
    </row>
    <row r="22" spans="1:9" ht="20.100000000000001" customHeight="1" x14ac:dyDescent="0.25">
      <c r="A22" s="24">
        <v>19</v>
      </c>
      <c r="B22" s="28" t="s">
        <v>13</v>
      </c>
      <c r="C22" s="26">
        <f>'2023级博士'!K22</f>
        <v>33300</v>
      </c>
      <c r="D22" s="26">
        <f>'2024级博士'!K22</f>
        <v>22200.000000000004</v>
      </c>
      <c r="E22" s="26">
        <f>'2025级博士'!K22</f>
        <v>25900.000000000004</v>
      </c>
      <c r="F22" s="26">
        <f>'2024级硕士'!L22</f>
        <v>286000</v>
      </c>
      <c r="G22" s="26">
        <f>'2025级硕士'!L22</f>
        <v>308000</v>
      </c>
      <c r="H22" s="26">
        <f>'2026级硕士'!N22</f>
        <v>257000</v>
      </c>
      <c r="I22" s="25">
        <f t="shared" si="0"/>
        <v>932400</v>
      </c>
    </row>
    <row r="23" spans="1:9" ht="20.100000000000001" customHeight="1" x14ac:dyDescent="0.25">
      <c r="A23" s="24">
        <v>20</v>
      </c>
      <c r="B23" s="18" t="s">
        <v>14</v>
      </c>
      <c r="C23" s="26">
        <f>'2023级博士'!K23</f>
        <v>29600</v>
      </c>
      <c r="D23" s="26">
        <f>'2024级博士'!K23</f>
        <v>37000</v>
      </c>
      <c r="E23" s="26">
        <f>'2025级博士'!K23</f>
        <v>55500</v>
      </c>
      <c r="F23" s="26">
        <f>'2024级硕士'!L23</f>
        <v>523600</v>
      </c>
      <c r="G23" s="26">
        <f>'2025级硕士'!L23</f>
        <v>644600</v>
      </c>
      <c r="H23" s="26">
        <f>'2026级硕士'!N23</f>
        <v>823600</v>
      </c>
      <c r="I23" s="25">
        <f t="shared" si="0"/>
        <v>2113900</v>
      </c>
    </row>
    <row r="24" spans="1:9" ht="20.100000000000001" customHeight="1" x14ac:dyDescent="0.25">
      <c r="A24" s="24">
        <v>21</v>
      </c>
      <c r="B24" s="7" t="s">
        <v>44</v>
      </c>
      <c r="C24" s="26">
        <f>'2023级博士'!K24</f>
        <v>40700</v>
      </c>
      <c r="D24" s="26">
        <f>'2024级博士'!K24</f>
        <v>40700</v>
      </c>
      <c r="E24" s="26">
        <f>'2025级博士'!K24</f>
        <v>44400.000000000007</v>
      </c>
      <c r="F24" s="26">
        <f>'2024级硕士'!L24</f>
        <v>198000</v>
      </c>
      <c r="G24" s="26">
        <f>'2025级硕士'!L24</f>
        <v>176000</v>
      </c>
      <c r="H24" s="26">
        <f>'2026级硕士'!N24</f>
        <v>161000</v>
      </c>
      <c r="I24" s="25">
        <f t="shared" si="0"/>
        <v>660800</v>
      </c>
    </row>
    <row r="25" spans="1:9" ht="20.100000000000001" customHeight="1" x14ac:dyDescent="0.25">
      <c r="A25" s="24">
        <v>22</v>
      </c>
      <c r="B25" s="28" t="s">
        <v>45</v>
      </c>
      <c r="C25" s="26">
        <f>'2023级博士'!K25</f>
        <v>133200</v>
      </c>
      <c r="D25" s="26">
        <f>'2024级博士'!K25</f>
        <v>140600</v>
      </c>
      <c r="E25" s="26">
        <f>'2025级博士'!K25</f>
        <v>155400</v>
      </c>
      <c r="F25" s="26">
        <f>'2024级硕士'!L25</f>
        <v>396000</v>
      </c>
      <c r="G25" s="26">
        <f>'2025级硕士'!L25</f>
        <v>638000</v>
      </c>
      <c r="H25" s="26">
        <f>'2026级硕士'!N25</f>
        <v>620000</v>
      </c>
      <c r="I25" s="25">
        <f t="shared" si="0"/>
        <v>2083200</v>
      </c>
    </row>
    <row r="26" spans="1:9" ht="20.100000000000001" customHeight="1" x14ac:dyDescent="0.25">
      <c r="A26" s="24">
        <v>23</v>
      </c>
      <c r="B26" s="28" t="s">
        <v>15</v>
      </c>
      <c r="C26" s="26">
        <f>'2023级博士'!K26</f>
        <v>40700</v>
      </c>
      <c r="D26" s="26">
        <f>'2024级博士'!K26</f>
        <v>62900</v>
      </c>
      <c r="E26" s="26">
        <f>'2025级博士'!K26</f>
        <v>59200</v>
      </c>
      <c r="F26" s="26">
        <f>'2024级硕士'!L26</f>
        <v>286000</v>
      </c>
      <c r="G26" s="26">
        <f>'2025级硕士'!L26</f>
        <v>418000</v>
      </c>
      <c r="H26" s="26">
        <f>'2026级硕士'!N26</f>
        <v>433000</v>
      </c>
      <c r="I26" s="25">
        <f t="shared" si="0"/>
        <v>1299800</v>
      </c>
    </row>
    <row r="27" spans="1:9" ht="20.100000000000001" customHeight="1" x14ac:dyDescent="0.25">
      <c r="A27" s="24">
        <v>24</v>
      </c>
      <c r="B27" s="28" t="s">
        <v>57</v>
      </c>
      <c r="C27" s="26">
        <f>'2023级博士'!K27</f>
        <v>0</v>
      </c>
      <c r="D27" s="26">
        <f>'2024级博士'!K27</f>
        <v>0</v>
      </c>
      <c r="E27" s="26">
        <f>'2025级博士'!K27</f>
        <v>0</v>
      </c>
      <c r="F27" s="26">
        <f>'2024级硕士'!L27</f>
        <v>88000</v>
      </c>
      <c r="G27" s="26">
        <f>'2025级硕士'!L27</f>
        <v>88000</v>
      </c>
      <c r="H27" s="26">
        <f>'2026级硕士'!N27</f>
        <v>68000</v>
      </c>
      <c r="I27" s="25">
        <f t="shared" si="0"/>
        <v>244000</v>
      </c>
    </row>
    <row r="28" spans="1:9" ht="20.100000000000001" customHeight="1" x14ac:dyDescent="0.25">
      <c r="A28" s="24">
        <v>25</v>
      </c>
      <c r="B28" s="28" t="s">
        <v>58</v>
      </c>
      <c r="C28" s="26">
        <f>'2023级博士'!K28</f>
        <v>40700</v>
      </c>
      <c r="D28" s="26">
        <f>'2024级博士'!K28</f>
        <v>44400.000000000007</v>
      </c>
      <c r="E28" s="26">
        <f>'2025级博士'!K28</f>
        <v>44400.000000000007</v>
      </c>
      <c r="F28" s="26">
        <f>'2024级硕士'!L28</f>
        <v>132000</v>
      </c>
      <c r="G28" s="26">
        <f>'2025级硕士'!L28</f>
        <v>110000</v>
      </c>
      <c r="H28" s="26">
        <f>'2026级硕士'!N28</f>
        <v>133000</v>
      </c>
      <c r="I28" s="25">
        <f t="shared" si="0"/>
        <v>504500</v>
      </c>
    </row>
    <row r="29" spans="1:9" ht="20.100000000000001" customHeight="1" x14ac:dyDescent="0.25">
      <c r="A29" s="24">
        <v>26</v>
      </c>
      <c r="B29" s="28" t="s">
        <v>20</v>
      </c>
      <c r="C29" s="26">
        <f>'2023级博士'!K29</f>
        <v>0</v>
      </c>
      <c r="D29" s="26">
        <f>'2024级博士'!K29</f>
        <v>0</v>
      </c>
      <c r="E29" s="26">
        <f>'2025级博士'!K29</f>
        <v>0</v>
      </c>
      <c r="F29" s="26">
        <f>'2024级硕士'!L29</f>
        <v>41000</v>
      </c>
      <c r="G29" s="26">
        <f>'2025级硕士'!L29</f>
        <v>25000</v>
      </c>
      <c r="H29" s="26">
        <f>'2026级硕士'!N29</f>
        <v>31000</v>
      </c>
      <c r="I29" s="25">
        <f t="shared" si="0"/>
        <v>97000</v>
      </c>
    </row>
    <row r="30" spans="1:9" ht="20.100000000000001" customHeight="1" x14ac:dyDescent="0.25">
      <c r="A30" s="62" t="s">
        <v>16</v>
      </c>
      <c r="B30" s="63"/>
      <c r="C30" s="16">
        <f t="shared" ref="C30:I30" si="1">SUM(C4:C29)</f>
        <v>714100</v>
      </c>
      <c r="D30" s="26">
        <f t="shared" si="1"/>
        <v>851000</v>
      </c>
      <c r="E30" s="26">
        <f t="shared" si="1"/>
        <v>969400</v>
      </c>
      <c r="F30" s="26">
        <f t="shared" si="1"/>
        <v>6452600</v>
      </c>
      <c r="G30" s="26">
        <f t="shared" si="1"/>
        <v>7660000</v>
      </c>
      <c r="H30" s="26">
        <f t="shared" si="1"/>
        <v>8086800</v>
      </c>
      <c r="I30" s="26">
        <f t="shared" si="1"/>
        <v>24733900</v>
      </c>
    </row>
    <row r="37" spans="3:5" x14ac:dyDescent="0.25">
      <c r="C37">
        <f>'2023级博士'!C30+'2024级博士'!C30+'2025级博士'!C30+'2024级硕士'!C30+'2025级硕士'!C30+'2026级硕士'!C30</f>
        <v>10705</v>
      </c>
      <c r="D37">
        <v>264</v>
      </c>
      <c r="E37">
        <f>C37+D37</f>
        <v>10969</v>
      </c>
    </row>
  </sheetData>
  <mergeCells count="11">
    <mergeCell ref="A30:B30"/>
    <mergeCell ref="A1:I1"/>
    <mergeCell ref="A2:A3"/>
    <mergeCell ref="B2:B3"/>
    <mergeCell ref="C2:C3"/>
    <mergeCell ref="H2:H3"/>
    <mergeCell ref="I2:I3"/>
    <mergeCell ref="F2:F3"/>
    <mergeCell ref="G2:G3"/>
    <mergeCell ref="D2:D3"/>
    <mergeCell ref="E2:E3"/>
  </mergeCells>
  <phoneticPr fontId="3" type="noConversion"/>
  <pageMargins left="0.75" right="0.75" top="1" bottom="1" header="0.5" footer="0.5"/>
  <pageSetup paperSize="9" scale="72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2023级博士</vt:lpstr>
      <vt:lpstr>2024级博士</vt:lpstr>
      <vt:lpstr>2025级博士</vt:lpstr>
      <vt:lpstr>2024级硕士</vt:lpstr>
      <vt:lpstr>2025级硕士</vt:lpstr>
      <vt:lpstr>2026级硕士</vt:lpstr>
      <vt:lpstr>2026年合计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GengjingChen</dc:creator>
  <cp:lastModifiedBy>朱正洲</cp:lastModifiedBy>
  <cp:lastPrinted>2025-10-29T02:58:13Z</cp:lastPrinted>
  <dcterms:created xsi:type="dcterms:W3CDTF">1996-12-17T01:32:42Z</dcterms:created>
  <dcterms:modified xsi:type="dcterms:W3CDTF">2026-09-17T03:03:17Z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